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fiacostarica-my.sharepoint.com/personal/dhernandez_cfia_cr/Documents/Documents/"/>
    </mc:Choice>
  </mc:AlternateContent>
  <xr:revisionPtr revIDLastSave="0" documentId="8_{61C29823-4FC9-47CC-B54D-2E8816F94259}" xr6:coauthVersionLast="47" xr6:coauthVersionMax="47" xr10:uidLastSave="{00000000-0000-0000-0000-000000000000}"/>
  <bookViews>
    <workbookView xWindow="-110" yWindow="-110" windowWidth="19420" windowHeight="11500" xr2:uid="{D3584F24-FDCE-488A-96BB-921777214F80}"/>
  </bookViews>
  <sheets>
    <sheet name="Evaluacion general (2)" sheetId="7" r:id="rId1"/>
    <sheet name="Hoja2" sheetId="8" state="hidden" r:id="rId2"/>
    <sheet name="Gráfico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6" i="7" l="1"/>
  <c r="H56" i="7"/>
  <c r="J34" i="7"/>
  <c r="I34" i="7"/>
  <c r="H34" i="7"/>
  <c r="G34" i="7"/>
  <c r="K33" i="7" a="1"/>
  <c r="K33" i="7" s="1"/>
  <c r="I7" i="8"/>
  <c r="H7" i="8"/>
  <c r="H8" i="8" s="1"/>
  <c r="I6" i="8"/>
  <c r="H6" i="8"/>
  <c r="I5" i="8"/>
  <c r="H5" i="8"/>
  <c r="I4" i="8"/>
  <c r="H4" i="8"/>
  <c r="G7" i="8"/>
  <c r="G6" i="8"/>
  <c r="G5" i="8"/>
  <c r="G4" i="8"/>
  <c r="E8" i="8"/>
  <c r="D8" i="8"/>
  <c r="C8" i="8"/>
  <c r="B8" i="8"/>
  <c r="J103" i="7"/>
  <c r="I103" i="7"/>
  <c r="H103" i="7"/>
  <c r="G103" i="7"/>
  <c r="K102" i="7" a="1"/>
  <c r="K102" i="7" s="1"/>
  <c r="K101" i="7" a="1"/>
  <c r="K101" i="7" s="1"/>
  <c r="K100" i="7" a="1"/>
  <c r="K100" i="7" s="1"/>
  <c r="K99" i="7" a="1"/>
  <c r="K99" i="7" s="1"/>
  <c r="K98" i="7" a="1"/>
  <c r="K98" i="7" s="1"/>
  <c r="K97" i="7" a="1"/>
  <c r="K97" i="7" s="1"/>
  <c r="K96" i="7" a="1"/>
  <c r="K96" i="7" s="1"/>
  <c r="K95" i="7" a="1"/>
  <c r="K95" i="7" s="1"/>
  <c r="K94" i="7" a="1"/>
  <c r="K94" i="7" s="1"/>
  <c r="J92" i="7"/>
  <c r="I92" i="7"/>
  <c r="H92" i="7"/>
  <c r="G92" i="7"/>
  <c r="K91" i="7" a="1"/>
  <c r="K91" i="7" s="1"/>
  <c r="K90" i="7" a="1"/>
  <c r="K90" i="7" s="1"/>
  <c r="K89" i="7" a="1"/>
  <c r="K89" i="7" s="1"/>
  <c r="K88" i="7" a="1"/>
  <c r="K88" i="7" s="1"/>
  <c r="K87" i="7" a="1"/>
  <c r="K87" i="7" s="1"/>
  <c r="K86" i="7" a="1"/>
  <c r="K86" i="7" s="1"/>
  <c r="K85" i="7" a="1"/>
  <c r="K85" i="7" s="1"/>
  <c r="K84" i="7" a="1"/>
  <c r="K84" i="7" s="1"/>
  <c r="K83" i="7" a="1"/>
  <c r="K83" i="7" s="1"/>
  <c r="K82" i="7" a="1"/>
  <c r="K82" i="7" s="1"/>
  <c r="K81" i="7" a="1"/>
  <c r="K81" i="7" s="1"/>
  <c r="K80" i="7" a="1"/>
  <c r="K80" i="7" s="1"/>
  <c r="K79" i="7" a="1"/>
  <c r="K79" i="7" s="1"/>
  <c r="K78" i="7" a="1"/>
  <c r="K78" i="7" s="1"/>
  <c r="K77" i="7" a="1"/>
  <c r="K77" i="7" s="1"/>
  <c r="J75" i="7"/>
  <c r="I75" i="7"/>
  <c r="H75" i="7"/>
  <c r="G75" i="7"/>
  <c r="K74" i="7" a="1"/>
  <c r="K74" i="7" s="1"/>
  <c r="K73" i="7" a="1"/>
  <c r="K73" i="7" s="1"/>
  <c r="K72" i="7" a="1"/>
  <c r="K72" i="7" s="1"/>
  <c r="K71" i="7" a="1"/>
  <c r="K71" i="7" s="1"/>
  <c r="K70" i="7" a="1"/>
  <c r="K70" i="7" s="1"/>
  <c r="K69" i="7" a="1"/>
  <c r="K69" i="7" s="1"/>
  <c r="K68" i="7" a="1"/>
  <c r="K68" i="7" s="1"/>
  <c r="K67" i="7" a="1"/>
  <c r="K67" i="7" s="1"/>
  <c r="K66" i="7" a="1"/>
  <c r="K66" i="7" s="1"/>
  <c r="K65" i="7" a="1"/>
  <c r="K65" i="7" s="1"/>
  <c r="K64" i="7" a="1"/>
  <c r="K64" i="7" s="1"/>
  <c r="K63" i="7" a="1"/>
  <c r="K63" i="7" s="1"/>
  <c r="K62" i="7" a="1"/>
  <c r="K62" i="7" s="1"/>
  <c r="K61" i="7" a="1"/>
  <c r="K61" i="7" s="1"/>
  <c r="K60" i="7" a="1"/>
  <c r="K60" i="7" s="1"/>
  <c r="K59" i="7" a="1"/>
  <c r="K59" i="7" s="1"/>
  <c r="K58" i="7" a="1"/>
  <c r="K58" i="7" s="1"/>
  <c r="I56" i="7"/>
  <c r="G56" i="7"/>
  <c r="K55" i="7" a="1"/>
  <c r="K55" i="7" s="1"/>
  <c r="K54" i="7" a="1"/>
  <c r="K54" i="7" s="1"/>
  <c r="K53" i="7" a="1"/>
  <c r="K53" i="7" s="1"/>
  <c r="K52" i="7" a="1"/>
  <c r="K52" i="7" s="1"/>
  <c r="K51" i="7" a="1"/>
  <c r="K51" i="7" s="1"/>
  <c r="K50" i="7" a="1"/>
  <c r="K50" i="7" s="1"/>
  <c r="K49" i="7" a="1"/>
  <c r="K49" i="7" s="1"/>
  <c r="K48" i="7" a="1"/>
  <c r="K48" i="7" s="1"/>
  <c r="K47" i="7" a="1"/>
  <c r="K47" i="7" s="1"/>
  <c r="K46" i="7" a="1"/>
  <c r="K46" i="7" s="1"/>
  <c r="K45" i="7" a="1"/>
  <c r="K45" i="7" s="1"/>
  <c r="K44" i="7" a="1"/>
  <c r="K44" i="7" s="1"/>
  <c r="K43" i="7" a="1"/>
  <c r="K43" i="7" s="1"/>
  <c r="K42" i="7" a="1"/>
  <c r="K42" i="7" s="1"/>
  <c r="K41" i="7" a="1"/>
  <c r="K41" i="7" s="1"/>
  <c r="K40" i="7" a="1"/>
  <c r="K40" i="7" s="1"/>
  <c r="K39" i="7" a="1"/>
  <c r="K39" i="7" s="1"/>
  <c r="K38" i="7" a="1"/>
  <c r="K38" i="7" s="1"/>
  <c r="K37" i="7" a="1"/>
  <c r="K37" i="7" s="1"/>
  <c r="K36" i="7" a="1"/>
  <c r="K36" i="7" s="1"/>
  <c r="K32" i="7" a="1"/>
  <c r="K32" i="7" s="1"/>
  <c r="K31" i="7" a="1"/>
  <c r="K31" i="7" s="1"/>
  <c r="K30" i="7" a="1"/>
  <c r="K30" i="7" s="1"/>
  <c r="K29" i="7" a="1"/>
  <c r="K29" i="7" s="1"/>
  <c r="K28" i="7" a="1"/>
  <c r="K28" i="7" s="1"/>
  <c r="K27" i="7" a="1"/>
  <c r="K27" i="7" s="1"/>
  <c r="K26" i="7" a="1"/>
  <c r="K26" i="7" s="1"/>
  <c r="K25" i="7" a="1"/>
  <c r="K25" i="7" s="1"/>
  <c r="K24" i="7" a="1"/>
  <c r="K24" i="7" s="1"/>
  <c r="K23" i="7" a="1"/>
  <c r="K23" i="7" s="1"/>
  <c r="K22" i="7" a="1"/>
  <c r="K22" i="7" s="1"/>
  <c r="K21" i="7" a="1"/>
  <c r="K21" i="7" s="1"/>
  <c r="K20" i="7" a="1"/>
  <c r="K20" i="7" s="1"/>
  <c r="K19" i="7" a="1"/>
  <c r="K19" i="7" s="1"/>
  <c r="K18" i="7" a="1"/>
  <c r="K18" i="7" s="1"/>
  <c r="K34" i="7" l="1"/>
  <c r="K56" i="7"/>
  <c r="K75" i="7"/>
  <c r="K92" i="7"/>
  <c r="K103" i="7"/>
  <c r="G106" i="7"/>
  <c r="I106" i="7"/>
  <c r="H106" i="7"/>
  <c r="G8" i="8"/>
  <c r="I8" i="8"/>
  <c r="J106" i="7"/>
  <c r="K105" i="7" l="1"/>
  <c r="G108" i="7" s="1"/>
  <c r="G110" i="7" s="1" a="1"/>
  <c r="G110" i="7" s="1"/>
  <c r="I10" i="8"/>
  <c r="H10" i="8"/>
  <c r="C8" i="2"/>
  <c r="C7" i="2"/>
  <c r="D7" i="2"/>
  <c r="E7" i="2"/>
  <c r="F7" i="2"/>
  <c r="C4" i="2"/>
  <c r="C5" i="2"/>
  <c r="C6" i="2"/>
  <c r="D4" i="2"/>
  <c r="D5" i="2"/>
  <c r="D6" i="2"/>
  <c r="D8" i="2"/>
  <c r="E4" i="2"/>
  <c r="E5" i="2"/>
  <c r="E6" i="2"/>
  <c r="E8" i="2"/>
  <c r="F4" i="2"/>
  <c r="F5" i="2"/>
  <c r="F8" i="2"/>
  <c r="F6" i="2"/>
  <c r="E9" i="2" l="1"/>
  <c r="E23" i="2"/>
  <c r="D9" i="2"/>
  <c r="F23" i="2"/>
  <c r="C9" i="2"/>
  <c r="F9" i="2"/>
  <c r="D23" i="2" l="1"/>
  <c r="C23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<sst xmlns="http://schemas.openxmlformats.org/spreadsheetml/2006/main" count="261" uniqueCount="240">
  <si>
    <t>Compromiso con la mejora continua</t>
  </si>
  <si>
    <t>Orientación del plan de estudios</t>
  </si>
  <si>
    <t>Atributos de los graduados</t>
  </si>
  <si>
    <t>Estructura curricular</t>
  </si>
  <si>
    <t>Duración del plan de estudios</t>
  </si>
  <si>
    <t>Contenido de matemáticas (M)</t>
  </si>
  <si>
    <t>Contenido de ciencias naturales (CN)</t>
  </si>
  <si>
    <t>Combinación (M+CN)</t>
  </si>
  <si>
    <t>Contenido de ciencias de la ingeniería (CI)</t>
  </si>
  <si>
    <t>Contenido de diseño de ingeniería (DI)</t>
  </si>
  <si>
    <t>Combinación (CI+DI)</t>
  </si>
  <si>
    <t>Contenido de estudios complementarios (EC)</t>
  </si>
  <si>
    <t>Calificación</t>
  </si>
  <si>
    <t>C+</t>
  </si>
  <si>
    <t>C</t>
  </si>
  <si>
    <t>C-</t>
  </si>
  <si>
    <t>N</t>
  </si>
  <si>
    <t>Estabilidad laboral</t>
  </si>
  <si>
    <t>Formación académica</t>
  </si>
  <si>
    <t>Producción académica</t>
  </si>
  <si>
    <t>Actualización profesional</t>
  </si>
  <si>
    <t>Experiencia profesional</t>
  </si>
  <si>
    <t>A. Aspectos generales</t>
  </si>
  <si>
    <t>B. Perfil académico - profesional</t>
  </si>
  <si>
    <t xml:space="preserve">C. Componentes mínimos del currículo </t>
  </si>
  <si>
    <t>A. Características generales</t>
  </si>
  <si>
    <t>B. Características académicas</t>
  </si>
  <si>
    <t>C. Características profesionales</t>
  </si>
  <si>
    <t>Infraestructura</t>
  </si>
  <si>
    <t>Laboratorios de cómputo</t>
  </si>
  <si>
    <t>Biblioteca</t>
  </si>
  <si>
    <t>Recursos para audiovisuales</t>
  </si>
  <si>
    <t>Equipos de laboratorio o taller</t>
  </si>
  <si>
    <t>Programas de cómputo</t>
  </si>
  <si>
    <t>Materiales de referencia</t>
  </si>
  <si>
    <t>A. Edificaciones</t>
  </si>
  <si>
    <t>B. Equipos</t>
  </si>
  <si>
    <t>C. Materiales</t>
  </si>
  <si>
    <t>Organización</t>
  </si>
  <si>
    <t>Recursos financieros</t>
  </si>
  <si>
    <t>Sistema de información y registro</t>
  </si>
  <si>
    <t>Vinculación con el sector profesional</t>
  </si>
  <si>
    <t>Proyección a la comunidad</t>
  </si>
  <si>
    <t>Salud ocupacional, seguridad e higiene ambiental</t>
  </si>
  <si>
    <t>Del reconocimiento de estudios</t>
  </si>
  <si>
    <t>Estudiantes y graduados</t>
  </si>
  <si>
    <t>Ambiente estudiantil</t>
  </si>
  <si>
    <t>Admisión</t>
  </si>
  <si>
    <t>Asesoría y orientación académica</t>
  </si>
  <si>
    <t>Estrategias de mejora del desempeño</t>
  </si>
  <si>
    <t>Oficina de bienestar estudiantil</t>
  </si>
  <si>
    <t>Asociaciones estudiantiles</t>
  </si>
  <si>
    <t>Auditoría de grado</t>
  </si>
  <si>
    <t>A. Estructura Admnistrativa</t>
  </si>
  <si>
    <t>B. Políticas administrativas</t>
  </si>
  <si>
    <t>C. Normas y reglamentos</t>
  </si>
  <si>
    <t>B. De los graduados del programa</t>
  </si>
  <si>
    <t>A. De los estudiantes</t>
  </si>
  <si>
    <t>Subtotal Plan de estudios</t>
  </si>
  <si>
    <t>Subtotal Infraestructura</t>
  </si>
  <si>
    <t>Subtotal estudiantes y graduados</t>
  </si>
  <si>
    <t xml:space="preserve">TOTAL </t>
  </si>
  <si>
    <t>Categoría</t>
  </si>
  <si>
    <t>Plan de estudios</t>
  </si>
  <si>
    <t xml:space="preserve">CALIFICACION TOTAL </t>
  </si>
  <si>
    <t xml:space="preserve">Indicaciones: Coloque una "x" sobre la casilla de calificación correspondiente. Para ver los gráficos asociados seleccione la pestaña inferior "Gráficos" </t>
  </si>
  <si>
    <t>Porcentaje de cumplimiento (PDC)</t>
  </si>
  <si>
    <t>4.1. Plan de estudios (contenido curricular)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</si>
  <si>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</si>
  <si>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</si>
  <si>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</si>
  <si>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</si>
  <si>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</si>
  <si>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</si>
  <si>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</si>
  <si>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</si>
  <si>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</si>
  <si>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</si>
  <si>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4.1.11</t>
  </si>
  <si>
    <t>4.1.12</t>
  </si>
  <si>
    <t>4.1.13</t>
  </si>
  <si>
    <t>4.1.14</t>
  </si>
  <si>
    <t>4.2.1</t>
  </si>
  <si>
    <t>4.2.2</t>
  </si>
  <si>
    <t>4.2.3</t>
  </si>
  <si>
    <t>Experiencia significativa de diseño</t>
  </si>
  <si>
    <t>Instrucción en seguridad</t>
  </si>
  <si>
    <t>Carrera académica y administrativa</t>
  </si>
  <si>
    <t>4.2. Académicos</t>
  </si>
  <si>
    <t>4.2.4</t>
  </si>
  <si>
    <t>4.2.5</t>
  </si>
  <si>
    <t>4.2.6</t>
  </si>
  <si>
    <t>4.2.7</t>
  </si>
  <si>
    <t>4.2.8</t>
  </si>
  <si>
    <t>Comité curricular y de atributos</t>
  </si>
  <si>
    <t>4.2.9</t>
  </si>
  <si>
    <t>4.2.10</t>
  </si>
  <si>
    <t>4.2.11</t>
  </si>
  <si>
    <t>4.2.12</t>
  </si>
  <si>
    <t>4.2.13</t>
  </si>
  <si>
    <t>Carga de trabajo académico</t>
  </si>
  <si>
    <t>Investigación, extensión, innovación y vinculación</t>
  </si>
  <si>
    <t>Compromiso con la mejora continua en la docencia</t>
  </si>
  <si>
    <t>Compromiso con la profesión, la formación y el desarrollo sostenible</t>
  </si>
  <si>
    <t>4.2.14</t>
  </si>
  <si>
    <t>4.2.15</t>
  </si>
  <si>
    <t>Experiencia académica universitaria</t>
  </si>
  <si>
    <t>4.2.16</t>
  </si>
  <si>
    <t>4.2.17</t>
  </si>
  <si>
    <t>4.2.18</t>
  </si>
  <si>
    <t>4.2.19</t>
  </si>
  <si>
    <t>Incorporación y habilitación profesional</t>
  </si>
  <si>
    <t>4.3. Infraestructura</t>
  </si>
  <si>
    <t>Atención de emergencias y situaciones contingentes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</si>
  <si>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</si>
  <si>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</si>
  <si>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</si>
  <si>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</si>
  <si>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</si>
  <si>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</si>
  <si>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</si>
  <si>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</si>
  <si>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Aulas y auditorios</t>
  </si>
  <si>
    <t>Recintos para académicos</t>
  </si>
  <si>
    <t>Instalaciones para el personal administrativo y de apoyo</t>
  </si>
  <si>
    <t>4.3.9</t>
  </si>
  <si>
    <t>4.3.10</t>
  </si>
  <si>
    <t>4.3.11</t>
  </si>
  <si>
    <t>4.3.12</t>
  </si>
  <si>
    <t>4.3.13</t>
  </si>
  <si>
    <t>Materiales de laboratorio y talleres</t>
  </si>
  <si>
    <t>4.3.14</t>
  </si>
  <si>
    <t>4.3.15</t>
  </si>
  <si>
    <t>4.3.16</t>
  </si>
  <si>
    <t>4.3.17</t>
  </si>
  <si>
    <t>4.4 Administración de la carrera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</si>
  <si>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</si>
  <si>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</si>
  <si>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</si>
  <si>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</si>
  <si>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</si>
  <si>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</si>
  <si>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</si>
  <si>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</si>
  <si>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Planificación de la carrera</t>
  </si>
  <si>
    <t>Constitución y desempeño</t>
  </si>
  <si>
    <t>Dirección de la carrera</t>
  </si>
  <si>
    <t>4.4.9</t>
  </si>
  <si>
    <t>4.4.10</t>
  </si>
  <si>
    <t>Prom.y part. en investigación, desarrollo tecnológico e innovación</t>
  </si>
  <si>
    <t>4.4.11</t>
  </si>
  <si>
    <t>4.4.12</t>
  </si>
  <si>
    <t>4.4.13</t>
  </si>
  <si>
    <t>4.4.14</t>
  </si>
  <si>
    <t>Normativa</t>
  </si>
  <si>
    <t>Subtotal Administración de la carrera</t>
  </si>
  <si>
    <t>4.5. Estudiantes y graduados</t>
  </si>
  <si>
    <t>4.5.1</t>
  </si>
  <si>
    <t>4.5.2</t>
  </si>
  <si>
    <t>4.5.3</t>
  </si>
  <si>
    <t>4.5.4</t>
  </si>
  <si>
    <t>4.5.5</t>
  </si>
  <si>
    <t>Proceso, políticas de promoción y graduación</t>
  </si>
  <si>
    <t>4.5.6</t>
  </si>
  <si>
    <t>4.5.7</t>
  </si>
  <si>
    <t>4.5.8</t>
  </si>
  <si>
    <t>4.5.9</t>
  </si>
  <si>
    <t>Subtotal Académicos</t>
  </si>
  <si>
    <t>Académicos</t>
  </si>
  <si>
    <t>Administración de la carrera</t>
  </si>
  <si>
    <t>TOTAL CRITERIOS</t>
  </si>
  <si>
    <t>Valor ponderado</t>
  </si>
  <si>
    <t xml:space="preserve">Años </t>
  </si>
  <si>
    <t>0 años</t>
  </si>
  <si>
    <t>4 años</t>
  </si>
  <si>
    <t>PDC</t>
  </si>
  <si>
    <t xml:space="preserve">  &gt;95%</t>
  </si>
  <si>
    <t>Plazo recomendado</t>
  </si>
  <si>
    <t>Cantidad de académicos</t>
  </si>
  <si>
    <t>Actualización académica</t>
  </si>
  <si>
    <t>4.1.15</t>
  </si>
  <si>
    <t>Estrategias para la formación</t>
  </si>
  <si>
    <t>Contratación</t>
  </si>
  <si>
    <t>Consejo de académicos o equivalente</t>
  </si>
  <si>
    <t>Evaluación del desempeño docente</t>
  </si>
  <si>
    <t>Participación en sociedades, asociaciones profesionales y comités técnicos</t>
  </si>
  <si>
    <t>Laboratorios o talleres</t>
  </si>
  <si>
    <t>Instalaciones para actividades deportivas, culturales, de alimentación y librería</t>
  </si>
  <si>
    <t>Equipos de cómputo y comunicaciones</t>
  </si>
  <si>
    <t>Equipos para la administración y personal de apoyo</t>
  </si>
  <si>
    <t>Libros, manuales y publicaciones periódicas especializadas</t>
  </si>
  <si>
    <t>Internacionalización del programa formativo</t>
  </si>
  <si>
    <t>4.4.15</t>
  </si>
  <si>
    <t>Seguimiento de las personas graduadas</t>
  </si>
  <si>
    <t xml:space="preserve">Informacion General </t>
  </si>
  <si>
    <t>SGA-AAPIA-GI-01</t>
  </si>
  <si>
    <t>Versión: 01</t>
  </si>
  <si>
    <t>Pagina: 01 de 01</t>
  </si>
  <si>
    <t xml:space="preserve">Aprobado : Junta Directiva </t>
  </si>
  <si>
    <t xml:space="preserve"> Nombre del evaluador :</t>
  </si>
  <si>
    <t>Universidad Evaluada:</t>
  </si>
  <si>
    <t>Agencia  de Acreditación :</t>
  </si>
  <si>
    <t>Sede de Evaluación:</t>
  </si>
  <si>
    <t xml:space="preserve">Programa de Evaluación: </t>
  </si>
  <si>
    <t>Fecha de Evaluación :</t>
  </si>
  <si>
    <t>Codigo del Programa :</t>
  </si>
  <si>
    <t>3 
años</t>
  </si>
  <si>
    <t>6 
años</t>
  </si>
  <si>
    <t xml:space="preserve">Fecha de revisión: 
Enero 2025 </t>
  </si>
  <si>
    <t>Pais de Evaluación :</t>
  </si>
  <si>
    <t>Manuales de prácticas de laboratorio o taller</t>
  </si>
  <si>
    <t>Clima organizacional Administrativo</t>
  </si>
  <si>
    <t xml:space="preserve">Clima organizacional academico </t>
  </si>
  <si>
    <t xml:space="preserve">Categoria </t>
  </si>
  <si>
    <t>Criterios</t>
  </si>
  <si>
    <t>Rojo</t>
  </si>
  <si>
    <t>Amarillo</t>
  </si>
  <si>
    <t xml:space="preserve">Verde </t>
  </si>
  <si>
    <t xml:space="preserve">Blanco </t>
  </si>
  <si>
    <t>&lt;6880</t>
  </si>
  <si>
    <t>[6880-7306]</t>
  </si>
  <si>
    <t>[7310-7736]</t>
  </si>
  <si>
    <t>[7740-8166]</t>
  </si>
  <si>
    <t xml:space="preserve">  &gt;8170</t>
  </si>
  <si>
    <t xml:space="preserve">Escala de evaluación </t>
  </si>
  <si>
    <t xml:space="preserve">Total </t>
  </si>
  <si>
    <t>Ponderación de evaluación</t>
  </si>
  <si>
    <t>4.1.16</t>
  </si>
  <si>
    <t xml:space="preserve">Incorporación de la inteligencia artificial </t>
  </si>
  <si>
    <t>Valor Ponderado</t>
  </si>
  <si>
    <t>Elaborado por : Daniel Hérnandez Jimenéz</t>
  </si>
  <si>
    <t>&lt; 79.95%</t>
  </si>
  <si>
    <t>[80%-84,95%]</t>
  </si>
  <si>
    <t>[85%-89,95%]</t>
  </si>
  <si>
    <t>[90%-94,95%]</t>
  </si>
  <si>
    <t>5 
años</t>
  </si>
  <si>
    <t>Programa de desarrollo de acreditaciones AAPIA</t>
  </si>
  <si>
    <t xml:space="preserve">Evaluación de Criterios </t>
  </si>
  <si>
    <t>Guia de Categorias y Criterios de Evaluación</t>
  </si>
  <si>
    <t>Categorías  y criterios de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</si>
</sst>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0"/>
      <name val="Calibri"/>
      <family val="2"/>
    </font>
    <font>
      <b/>
      <sz val="16"/>
      <color theme="0"/>
      <name val="Calibri"/>
      <family val="2"/>
    </font>
    <font>
      <b/>
      <sz val="12"/>
      <color rgb="FF000000"/>
      <name val="Courier New"/>
      <family val="3"/>
    </font>
    <font>
      <b/>
      <sz val="12"/>
      <color theme="1"/>
      <name val="Courier New"/>
      <family val="3"/>
    </font>
    <font>
      <sz val="10"/>
      <color theme="1"/>
      <name val="Courier New"/>
      <family val="3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</font>
    <font>
      <b/>
      <sz val="12"/>
      <color theme="0"/>
      <name val="Calibri"/>
      <family val="2"/>
    </font>
    <font>
      <b/>
      <sz val="14"/>
      <color theme="1" tint="4.9989318521683403E-2"/>
      <name val="Calibri"/>
      <family val="2"/>
      <scheme val="minor"/>
    </font>
    <font>
      <b/>
      <sz val="12"/>
      <color theme="0"/>
      <name val="Courier New"/>
      <family val="3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0" fillId="0" borderId="24" xfId="0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3" fillId="0" borderId="29" xfId="0" applyFont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2" fillId="0" borderId="0" xfId="0" applyFont="1"/>
    <xf numFmtId="0" fontId="1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0" fillId="6" borderId="0" xfId="0" applyFill="1"/>
    <xf numFmtId="0" fontId="0" fillId="6" borderId="0" xfId="0" applyFill="1" applyAlignment="1">
      <alignment horizontal="center"/>
    </xf>
    <xf numFmtId="0" fontId="3" fillId="6" borderId="0" xfId="0" applyFont="1" applyFill="1" applyAlignment="1">
      <alignment vertical="center" wrapText="1"/>
    </xf>
    <xf numFmtId="0" fontId="3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textRotation="90" wrapText="1"/>
    </xf>
    <xf numFmtId="0" fontId="5" fillId="3" borderId="5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22" fillId="8" borderId="8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22" fillId="11" borderId="8" xfId="0" applyFont="1" applyFill="1" applyBorder="1" applyAlignment="1">
      <alignment horizontal="center"/>
    </xf>
    <xf numFmtId="0" fontId="23" fillId="12" borderId="8" xfId="0" applyFont="1" applyFill="1" applyBorder="1" applyAlignment="1">
      <alignment horizontal="center" vertical="center"/>
    </xf>
    <xf numFmtId="0" fontId="22" fillId="12" borderId="19" xfId="0" applyFont="1" applyFill="1" applyBorder="1" applyAlignment="1">
      <alignment horizontal="center" vertical="center"/>
    </xf>
    <xf numFmtId="0" fontId="22" fillId="12" borderId="8" xfId="0" applyFont="1" applyFill="1" applyBorder="1" applyAlignment="1">
      <alignment horizontal="center" vertical="center"/>
    </xf>
    <xf numFmtId="9" fontId="0" fillId="0" borderId="0" xfId="0" applyNumberFormat="1" applyAlignment="1">
      <alignment horizontal="center"/>
    </xf>
    <xf numFmtId="0" fontId="20" fillId="2" borderId="5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center" vertical="center"/>
    </xf>
    <xf numFmtId="0" fontId="25" fillId="10" borderId="2" xfId="0" applyFont="1" applyFill="1" applyBorder="1" applyAlignment="1">
      <alignment horizontal="center" vertical="center" wrapText="1"/>
    </xf>
    <xf numFmtId="0" fontId="25" fillId="13" borderId="2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25" fillId="12" borderId="2" xfId="0" applyFont="1" applyFill="1" applyBorder="1" applyAlignment="1">
      <alignment horizontal="center" vertical="center" wrapText="1"/>
    </xf>
    <xf numFmtId="0" fontId="25" fillId="8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textRotation="90" wrapText="1"/>
    </xf>
    <xf numFmtId="0" fontId="2" fillId="3" borderId="4" xfId="0" applyFont="1" applyFill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3" borderId="24" xfId="0" applyFont="1" applyFill="1" applyBorder="1" applyAlignment="1">
      <alignment horizontal="center" vertical="center" textRotation="90" wrapText="1"/>
    </xf>
    <xf numFmtId="0" fontId="2" fillId="3" borderId="34" xfId="0" applyFont="1" applyFill="1" applyBorder="1" applyAlignment="1">
      <alignment horizontal="center" vertical="center" textRotation="90" wrapText="1"/>
    </xf>
    <xf numFmtId="0" fontId="2" fillId="3" borderId="12" xfId="0" applyFont="1" applyFill="1" applyBorder="1" applyAlignment="1">
      <alignment horizontal="center" vertical="center" textRotation="90" wrapText="1"/>
    </xf>
    <xf numFmtId="0" fontId="15" fillId="8" borderId="9" xfId="0" applyFont="1" applyFill="1" applyBorder="1" applyAlignment="1">
      <alignment horizontal="center" vertical="center" textRotation="90" wrapText="1"/>
    </xf>
    <xf numFmtId="0" fontId="15" fillId="8" borderId="0" xfId="0" applyFont="1" applyFill="1" applyAlignment="1">
      <alignment horizontal="center" vertical="center" textRotation="90" wrapText="1"/>
    </xf>
    <xf numFmtId="0" fontId="2" fillId="0" borderId="1" xfId="0" applyFont="1" applyBorder="1" applyAlignment="1">
      <alignment horizontal="left" vertical="center" wrapText="1"/>
    </xf>
    <xf numFmtId="0" fontId="24" fillId="7" borderId="1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textRotation="90" wrapText="1"/>
    </xf>
    <xf numFmtId="0" fontId="15" fillId="8" borderId="11" xfId="0" applyFont="1" applyFill="1" applyBorder="1" applyAlignment="1">
      <alignment horizontal="center" vertical="center" textRotation="90" wrapText="1"/>
    </xf>
    <xf numFmtId="0" fontId="15" fillId="8" borderId="4" xfId="0" applyFont="1" applyFill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3" borderId="11" xfId="0" applyFont="1" applyFill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3" borderId="10" xfId="0" applyFont="1" applyFill="1" applyBorder="1" applyAlignment="1">
      <alignment horizontal="center" vertical="center" textRotation="90"/>
    </xf>
    <xf numFmtId="0" fontId="2" fillId="3" borderId="11" xfId="0" applyFont="1" applyFill="1" applyBorder="1" applyAlignment="1">
      <alignment horizontal="center" vertical="center" textRotation="90"/>
    </xf>
    <xf numFmtId="0" fontId="2" fillId="3" borderId="4" xfId="0" applyFont="1" applyFill="1" applyBorder="1" applyAlignment="1">
      <alignment horizontal="center" vertical="center" textRotation="90"/>
    </xf>
    <xf numFmtId="0" fontId="2" fillId="2" borderId="10" xfId="0" applyFont="1" applyFill="1" applyBorder="1" applyAlignment="1">
      <alignment horizontal="center" vertical="center" textRotation="90"/>
    </xf>
    <xf numFmtId="0" fontId="2" fillId="2" borderId="11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1" fontId="2" fillId="7" borderId="10" xfId="0" applyNumberFormat="1" applyFont="1" applyFill="1" applyBorder="1" applyAlignment="1">
      <alignment horizontal="center" vertical="center"/>
    </xf>
    <xf numFmtId="1" fontId="2" fillId="7" borderId="4" xfId="0" applyNumberFormat="1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9" fontId="21" fillId="6" borderId="18" xfId="1" applyFont="1" applyFill="1" applyBorder="1" applyAlignment="1">
      <alignment horizontal="center" vertical="center"/>
    </xf>
    <xf numFmtId="9" fontId="21" fillId="6" borderId="9" xfId="1" applyFont="1" applyFill="1" applyBorder="1" applyAlignment="1">
      <alignment horizontal="center" vertical="center"/>
    </xf>
    <xf numFmtId="9" fontId="21" fillId="6" borderId="28" xfId="1" applyFont="1" applyFill="1" applyBorder="1" applyAlignment="1">
      <alignment horizontal="center" vertical="center"/>
    </xf>
    <xf numFmtId="9" fontId="21" fillId="6" borderId="19" xfId="1" applyFont="1" applyFill="1" applyBorder="1" applyAlignment="1">
      <alignment horizontal="center" vertical="center"/>
    </xf>
    <xf numFmtId="9" fontId="21" fillId="6" borderId="6" xfId="1" applyFont="1" applyFill="1" applyBorder="1" applyAlignment="1">
      <alignment horizontal="center" vertical="center"/>
    </xf>
    <xf numFmtId="9" fontId="21" fillId="6" borderId="5" xfId="1" applyFont="1" applyFill="1" applyBorder="1" applyAlignment="1">
      <alignment horizontal="center" vertical="center"/>
    </xf>
    <xf numFmtId="2" fontId="11" fillId="2" borderId="18" xfId="0" applyNumberFormat="1" applyFont="1" applyFill="1" applyBorder="1" applyAlignment="1">
      <alignment horizontal="center" vertical="center"/>
    </xf>
    <xf numFmtId="2" fontId="11" fillId="2" borderId="9" xfId="0" applyNumberFormat="1" applyFont="1" applyFill="1" applyBorder="1" applyAlignment="1">
      <alignment horizontal="center" vertical="center"/>
    </xf>
    <xf numFmtId="2" fontId="11" fillId="2" borderId="28" xfId="0" applyNumberFormat="1" applyFont="1" applyFill="1" applyBorder="1" applyAlignment="1">
      <alignment horizontal="center" vertical="center"/>
    </xf>
    <xf numFmtId="2" fontId="11" fillId="2" borderId="19" xfId="0" applyNumberFormat="1" applyFont="1" applyFill="1" applyBorder="1" applyAlignment="1">
      <alignment horizontal="center" vertical="center"/>
    </xf>
    <xf numFmtId="2" fontId="11" fillId="2" borderId="6" xfId="0" applyNumberFormat="1" applyFont="1" applyFill="1" applyBorder="1" applyAlignment="1">
      <alignment horizontal="center" vertical="center"/>
    </xf>
    <xf numFmtId="2" fontId="11" fillId="2" borderId="5" xfId="0" applyNumberFormat="1" applyFont="1" applyFill="1" applyBorder="1" applyAlignment="1">
      <alignment horizontal="center" vertical="center"/>
    </xf>
    <xf numFmtId="0" fontId="21" fillId="6" borderId="31" xfId="0" applyFont="1" applyFill="1" applyBorder="1" applyAlignment="1">
      <alignment horizontal="center" vertical="center"/>
    </xf>
    <xf numFmtId="0" fontId="21" fillId="6" borderId="32" xfId="0" applyFont="1" applyFill="1" applyBorder="1" applyAlignment="1">
      <alignment horizontal="center" vertical="center"/>
    </xf>
    <xf numFmtId="0" fontId="21" fillId="6" borderId="33" xfId="0" applyFont="1" applyFill="1" applyBorder="1" applyAlignment="1">
      <alignment horizontal="center" vertical="center"/>
    </xf>
    <xf numFmtId="0" fontId="21" fillId="6" borderId="22" xfId="0" applyFont="1" applyFill="1" applyBorder="1" applyAlignment="1">
      <alignment horizontal="center" vertical="center"/>
    </xf>
    <xf numFmtId="0" fontId="21" fillId="6" borderId="30" xfId="0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2" fillId="5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5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fgColor theme="1"/>
          <bgColor rgb="FF92D050"/>
        </patternFill>
      </fill>
    </dxf>
    <dxf>
      <font>
        <color rgb="FFFFFF00"/>
      </font>
      <fill>
        <patternFill patternType="solid">
          <fgColor auto="1"/>
          <bgColor theme="9" tint="-0.499984740745262"/>
        </patternFill>
      </fill>
    </dxf>
  </dxfs>
  <tableStyles count="0" defaultTableStyle="TableStyleMedium2" defaultPivotStyle="PivotStyleLight16"/>
  <colors>
    <mruColors>
      <color rgb="FF0080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Gráfico #1 Calificación de criterios por categoría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Gráficos!$C$2:$C$3</c:f>
              <c:strCache>
                <c:ptCount val="2"/>
                <c:pt idx="0">
                  <c:v>Calificación</c:v>
                </c:pt>
                <c:pt idx="1">
                  <c:v>C+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Gráficos!$B$4:$B$8</c:f>
              <c:strCache>
                <c:ptCount val="5"/>
                <c:pt idx="0">
                  <c:v>Plan de estudios</c:v>
                </c:pt>
                <c:pt idx="1">
                  <c:v>Académicos</c:v>
                </c:pt>
                <c:pt idx="2">
                  <c:v>Infraestructura</c:v>
                </c:pt>
                <c:pt idx="3">
                  <c:v>Administración de la carrera</c:v>
                </c:pt>
                <c:pt idx="4">
                  <c:v>Estudiantes y graduados</c:v>
                </c:pt>
              </c:strCache>
            </c:strRef>
          </c:cat>
          <c:val>
            <c:numRef>
              <c:f>Gráficos!$C$4:$C$8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8-4323-A04F-6B2C621FCB50}"/>
            </c:ext>
          </c:extLst>
        </c:ser>
        <c:ser>
          <c:idx val="1"/>
          <c:order val="1"/>
          <c:tx>
            <c:strRef>
              <c:f>Gráficos!$D$2:$D$3</c:f>
              <c:strCache>
                <c:ptCount val="2"/>
                <c:pt idx="0">
                  <c:v>Calificación</c:v>
                </c:pt>
                <c:pt idx="1">
                  <c:v>C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Gráficos!$B$4:$B$8</c:f>
              <c:strCache>
                <c:ptCount val="5"/>
                <c:pt idx="0">
                  <c:v>Plan de estudios</c:v>
                </c:pt>
                <c:pt idx="1">
                  <c:v>Académicos</c:v>
                </c:pt>
                <c:pt idx="2">
                  <c:v>Infraestructura</c:v>
                </c:pt>
                <c:pt idx="3">
                  <c:v>Administración de la carrera</c:v>
                </c:pt>
                <c:pt idx="4">
                  <c:v>Estudiantes y graduados</c:v>
                </c:pt>
              </c:strCache>
            </c:strRef>
          </c:cat>
          <c:val>
            <c:numRef>
              <c:f>Gráficos!$D$4:$D$8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28-4323-A04F-6B2C621FCB50}"/>
            </c:ext>
          </c:extLst>
        </c:ser>
        <c:ser>
          <c:idx val="2"/>
          <c:order val="2"/>
          <c:tx>
            <c:strRef>
              <c:f>Gráficos!$E$2:$E$3</c:f>
              <c:strCache>
                <c:ptCount val="2"/>
                <c:pt idx="0">
                  <c:v>Calificación</c:v>
                </c:pt>
                <c:pt idx="1">
                  <c:v>C-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Gráficos!$B$4:$B$8</c:f>
              <c:strCache>
                <c:ptCount val="5"/>
                <c:pt idx="0">
                  <c:v>Plan de estudios</c:v>
                </c:pt>
                <c:pt idx="1">
                  <c:v>Académicos</c:v>
                </c:pt>
                <c:pt idx="2">
                  <c:v>Infraestructura</c:v>
                </c:pt>
                <c:pt idx="3">
                  <c:v>Administración de la carrera</c:v>
                </c:pt>
                <c:pt idx="4">
                  <c:v>Estudiantes y graduados</c:v>
                </c:pt>
              </c:strCache>
            </c:strRef>
          </c:cat>
          <c:val>
            <c:numRef>
              <c:f>Gráficos!$E$4:$E$8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28-4323-A04F-6B2C621FCB50}"/>
            </c:ext>
          </c:extLst>
        </c:ser>
        <c:ser>
          <c:idx val="3"/>
          <c:order val="3"/>
          <c:tx>
            <c:strRef>
              <c:f>Gráficos!$F$2:$F$3</c:f>
              <c:strCache>
                <c:ptCount val="2"/>
                <c:pt idx="0">
                  <c:v>Calificación</c:v>
                </c:pt>
                <c:pt idx="1">
                  <c:v>N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Gráficos!$B$4:$B$8</c:f>
              <c:strCache>
                <c:ptCount val="5"/>
                <c:pt idx="0">
                  <c:v>Plan de estudios</c:v>
                </c:pt>
                <c:pt idx="1">
                  <c:v>Académicos</c:v>
                </c:pt>
                <c:pt idx="2">
                  <c:v>Infraestructura</c:v>
                </c:pt>
                <c:pt idx="3">
                  <c:v>Administración de la carrera</c:v>
                </c:pt>
                <c:pt idx="4">
                  <c:v>Estudiantes y graduados</c:v>
                </c:pt>
              </c:strCache>
            </c:strRef>
          </c:cat>
          <c:val>
            <c:numRef>
              <c:f>Gráficos!$F$4:$F$8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28-4323-A04F-6B2C621FC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53411736"/>
        <c:axId val="653410096"/>
      </c:barChart>
      <c:catAx>
        <c:axId val="65341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53410096"/>
        <c:crosses val="autoZero"/>
        <c:auto val="1"/>
        <c:lblAlgn val="ctr"/>
        <c:lblOffset val="100"/>
        <c:noMultiLvlLbl val="0"/>
      </c:catAx>
      <c:valAx>
        <c:axId val="65341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Cantidad de criterios evaluados</a:t>
                </a:r>
              </a:p>
            </c:rich>
          </c:tx>
          <c:layout>
            <c:manualLayout>
              <c:xMode val="edge"/>
              <c:yMode val="edge"/>
              <c:x val="0"/>
              <c:y val="0.334154904086495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6534117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Gráfico #2 Calificación general de los criterios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Gráficos!$B$23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Gráficos!$C$22:$F$22</c:f>
              <c:strCache>
                <c:ptCount val="4"/>
                <c:pt idx="0">
                  <c:v>C+</c:v>
                </c:pt>
                <c:pt idx="1">
                  <c:v>C</c:v>
                </c:pt>
                <c:pt idx="2">
                  <c:v>C-</c:v>
                </c:pt>
                <c:pt idx="3">
                  <c:v>N</c:v>
                </c:pt>
              </c:strCache>
            </c:strRef>
          </c:cat>
          <c:val>
            <c:numRef>
              <c:f>Gráficos!$C$23:$F$23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9-42A8-B002-326EC5E74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63934488"/>
        <c:axId val="463936784"/>
      </c:barChart>
      <c:catAx>
        <c:axId val="46393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63936784"/>
        <c:crosses val="autoZero"/>
        <c:auto val="1"/>
        <c:lblAlgn val="ctr"/>
        <c:lblOffset val="100"/>
        <c:noMultiLvlLbl val="0"/>
      </c:catAx>
      <c:valAx>
        <c:axId val="46393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419"/>
                  <a:t>Cantidad de criterios evaluados</a:t>
                </a:r>
              </a:p>
            </c:rich>
          </c:tx>
          <c:layout>
            <c:manualLayout>
              <c:xMode val="edge"/>
              <c:yMode val="edge"/>
              <c:x val="1.508722915491926E-2"/>
              <c:y val="0.205875708892738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639344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0</xdr:row>
      <xdr:rowOff>128586</xdr:rowOff>
    </xdr:from>
    <xdr:to>
      <xdr:col>14</xdr:col>
      <xdr:colOff>523875</xdr:colOff>
      <xdr:row>17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482F9E0-A762-40B0-8D82-C5825FB888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457199</xdr:colOff>
      <xdr:row>20</xdr:row>
      <xdr:rowOff>128588</xdr:rowOff>
    </xdr:from>
    <xdr:to>
      <xdr:col>14</xdr:col>
      <xdr:colOff>466725</xdr:colOff>
      <xdr:row>34</xdr:row>
      <xdr:rowOff>152401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86D8D15-50CA-417E-BF9C-498C3CA522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A3DC5-B1DD-48F4-96CB-C75D1A111A3F}">
  <sheetPr>
    <tabColor rgb="FFC00000"/>
  </sheetPr>
  <dimension ref="B1:O116"/>
  <sheetViews>
    <sheetView tabSelected="1" topLeftCell="A102" zoomScaleNormal="100" zoomScaleSheetLayoutView="36" workbookViewId="0">
      <selection activeCell="G94" sqref="G94:G102"/>
    </sheetView>
  </sheetViews>
  <sheetFormatPr baseColWidth="10" defaultRowHeight="14.5" x14ac:dyDescent="0.35"/>
  <cols>
    <col min="1" max="1" width="6.54296875" customWidth="1"/>
    <col min="2" max="2" width="4.08984375" customWidth="1"/>
    <col min="3" max="3" width="8" customWidth="1"/>
    <col min="4" max="4" width="22.1796875" bestFit="1" customWidth="1"/>
    <col min="5" max="5" width="8.54296875" style="1" customWidth="1"/>
    <col min="6" max="6" width="42.54296875" customWidth="1"/>
    <col min="7" max="7" width="8.453125" style="1" customWidth="1"/>
    <col min="8" max="8" width="9.453125" style="1" customWidth="1"/>
    <col min="9" max="9" width="8.6328125" style="1" customWidth="1"/>
    <col min="10" max="10" width="9.90625" style="1" customWidth="1"/>
    <col min="11" max="11" width="13.54296875" style="1" customWidth="1"/>
    <col min="12" max="12" width="12.453125" bestFit="1" customWidth="1"/>
    <col min="14" max="14" width="16.36328125" bestFit="1" customWidth="1"/>
    <col min="15" max="15" width="14.81640625" bestFit="1" customWidth="1"/>
  </cols>
  <sheetData>
    <row r="1" spans="3:11" ht="15" thickBot="1" x14ac:dyDescent="0.4"/>
    <row r="2" spans="3:11" ht="15" thickBot="1" x14ac:dyDescent="0.4">
      <c r="C2" s="96" t="e" vm="1">
        <v>#VALUE!</v>
      </c>
      <c r="D2" s="96"/>
      <c r="E2" s="96"/>
      <c r="F2" s="97" t="s">
        <v>236</v>
      </c>
      <c r="G2" s="97"/>
      <c r="H2" s="97"/>
      <c r="I2" s="97"/>
      <c r="J2" s="83" t="s">
        <v>196</v>
      </c>
      <c r="K2" s="83"/>
    </row>
    <row r="3" spans="3:11" ht="15" customHeight="1" thickBot="1" x14ac:dyDescent="0.4">
      <c r="C3" s="96"/>
      <c r="D3" s="96"/>
      <c r="E3" s="96"/>
      <c r="F3" s="97"/>
      <c r="G3" s="97"/>
      <c r="H3" s="97"/>
      <c r="I3" s="97"/>
      <c r="J3" s="83"/>
      <c r="K3" s="83"/>
    </row>
    <row r="4" spans="3:11" ht="32.4" customHeight="1" thickBot="1" x14ac:dyDescent="0.4">
      <c r="C4" s="96"/>
      <c r="D4" s="96"/>
      <c r="E4" s="96"/>
      <c r="F4" s="97" t="s">
        <v>238</v>
      </c>
      <c r="G4" s="97"/>
      <c r="H4" s="97"/>
      <c r="I4" s="97"/>
      <c r="J4" s="98" t="s">
        <v>208</v>
      </c>
      <c r="K4" s="98"/>
    </row>
    <row r="5" spans="3:11" ht="15" thickBot="1" x14ac:dyDescent="0.4">
      <c r="C5" s="96"/>
      <c r="D5" s="96"/>
      <c r="E5" s="96"/>
      <c r="F5" s="97"/>
      <c r="G5" s="97"/>
      <c r="H5" s="97"/>
      <c r="I5" s="97"/>
      <c r="J5" s="98"/>
      <c r="K5" s="98"/>
    </row>
    <row r="6" spans="3:11" ht="20.399999999999999" customHeight="1" thickBot="1" x14ac:dyDescent="0.4">
      <c r="C6" s="83" t="s">
        <v>195</v>
      </c>
      <c r="D6" s="83"/>
      <c r="E6" s="83"/>
      <c r="F6" s="61" t="s">
        <v>230</v>
      </c>
      <c r="G6" s="84" t="s">
        <v>198</v>
      </c>
      <c r="H6" s="85"/>
      <c r="I6" s="86"/>
      <c r="J6" s="87" t="s">
        <v>197</v>
      </c>
      <c r="K6" s="88"/>
    </row>
    <row r="7" spans="3:11" ht="27.65" customHeight="1" thickBot="1" x14ac:dyDescent="0.4">
      <c r="C7" s="89" t="s">
        <v>194</v>
      </c>
      <c r="D7" s="90"/>
      <c r="E7" s="90"/>
      <c r="F7" s="90"/>
      <c r="G7" s="90"/>
      <c r="H7" s="90"/>
      <c r="I7" s="90"/>
      <c r="J7" s="90"/>
      <c r="K7" s="91"/>
    </row>
    <row r="8" spans="3:11" ht="29.4" customHeight="1" thickBot="1" x14ac:dyDescent="0.4">
      <c r="C8" s="92" t="s">
        <v>199</v>
      </c>
      <c r="D8" s="92"/>
      <c r="E8" s="93"/>
      <c r="F8" s="93"/>
      <c r="G8" s="94" t="s">
        <v>204</v>
      </c>
      <c r="H8" s="95"/>
      <c r="I8" s="95"/>
      <c r="J8" s="99"/>
      <c r="K8" s="99"/>
    </row>
    <row r="9" spans="3:11" ht="24" customHeight="1" thickBot="1" x14ac:dyDescent="0.4">
      <c r="C9" s="105" t="s">
        <v>200</v>
      </c>
      <c r="D9" s="105"/>
      <c r="E9" s="100"/>
      <c r="F9" s="100"/>
      <c r="G9" s="106" t="s">
        <v>209</v>
      </c>
      <c r="H9" s="107"/>
      <c r="I9" s="107"/>
      <c r="J9" s="100"/>
      <c r="K9" s="100"/>
    </row>
    <row r="10" spans="3:11" ht="28.25" customHeight="1" thickBot="1" x14ac:dyDescent="0.4">
      <c r="C10" s="105" t="s">
        <v>202</v>
      </c>
      <c r="D10" s="105"/>
      <c r="E10" s="100"/>
      <c r="F10" s="100"/>
      <c r="G10" s="101" t="s">
        <v>201</v>
      </c>
      <c r="H10" s="102"/>
      <c r="I10" s="102"/>
      <c r="J10" s="103"/>
      <c r="K10" s="104"/>
    </row>
    <row r="11" spans="3:11" ht="31.25" customHeight="1" thickBot="1" x14ac:dyDescent="0.4">
      <c r="C11" s="105" t="s">
        <v>203</v>
      </c>
      <c r="D11" s="105"/>
      <c r="E11" s="100"/>
      <c r="F11" s="100"/>
      <c r="G11" s="101" t="s">
        <v>205</v>
      </c>
      <c r="H11" s="102"/>
      <c r="I11" s="102"/>
      <c r="J11" s="100"/>
      <c r="K11" s="100"/>
    </row>
    <row r="12" spans="3:11" ht="14.4" customHeight="1" thickBot="1" x14ac:dyDescent="0.4">
      <c r="C12" s="117" t="s">
        <v>65</v>
      </c>
      <c r="D12" s="117"/>
      <c r="E12" s="117"/>
      <c r="F12" s="117"/>
      <c r="G12" s="117"/>
      <c r="H12" s="117"/>
      <c r="I12" s="117"/>
      <c r="J12" s="117"/>
      <c r="K12" s="117"/>
    </row>
    <row r="13" spans="3:11" ht="15" thickBot="1" x14ac:dyDescent="0.4">
      <c r="C13" s="117"/>
      <c r="D13" s="117"/>
      <c r="E13" s="117"/>
      <c r="F13" s="117"/>
      <c r="G13" s="117"/>
      <c r="H13" s="117"/>
      <c r="I13" s="117"/>
      <c r="J13" s="117"/>
      <c r="K13" s="117"/>
    </row>
    <row r="14" spans="3:11" ht="22.25" customHeight="1" thickBot="1" x14ac:dyDescent="0.4">
      <c r="C14" s="118" t="s">
        <v>237</v>
      </c>
      <c r="D14" s="118"/>
      <c r="E14" s="118"/>
      <c r="F14" s="118"/>
      <c r="G14" s="118"/>
      <c r="H14" s="118"/>
      <c r="I14" s="118"/>
      <c r="J14" s="118"/>
      <c r="K14" s="118"/>
    </row>
    <row r="15" spans="3:11" ht="39.75" customHeight="1" thickBot="1" x14ac:dyDescent="0.4">
      <c r="C15" s="119" t="s">
        <v>239</v>
      </c>
      <c r="D15" s="120"/>
      <c r="E15" s="120"/>
      <c r="F15" s="120"/>
      <c r="G15" s="123" t="s">
        <v>12</v>
      </c>
      <c r="H15" s="124"/>
      <c r="I15" s="124"/>
      <c r="J15" s="125"/>
      <c r="K15" s="126" t="s">
        <v>229</v>
      </c>
    </row>
    <row r="16" spans="3:11" ht="17.25" customHeight="1" thickBot="1" x14ac:dyDescent="0.4">
      <c r="C16" s="121"/>
      <c r="D16" s="122"/>
      <c r="E16" s="122"/>
      <c r="F16" s="122"/>
      <c r="G16" s="29" t="s">
        <v>13</v>
      </c>
      <c r="H16" s="29" t="s">
        <v>14</v>
      </c>
      <c r="I16" s="29" t="s">
        <v>15</v>
      </c>
      <c r="J16" s="30" t="s">
        <v>16</v>
      </c>
      <c r="K16" s="127"/>
    </row>
    <row r="17" spans="3:13" ht="3.75" customHeight="1" thickBot="1" x14ac:dyDescent="0.4"/>
    <row r="18" spans="3:13" ht="34.5" customHeight="1" thickBot="1" x14ac:dyDescent="0.4">
      <c r="C18" s="115" t="s">
        <v>67</v>
      </c>
      <c r="D18" s="108" t="s">
        <v>22</v>
      </c>
      <c r="E18" s="44" t="s">
        <v>68</v>
      </c>
      <c r="F18" s="24" t="s">
        <v>0</v>
      </c>
      <c r="G18" s="2"/>
      <c r="H18" s="2"/>
      <c r="I18" s="12"/>
      <c r="J18" s="2"/>
      <c r="K18" s="62" t="e" cm="1">
        <f t="array" ref="K18">_xlfn.IFS(G18="x",200,H18="x",125,I18="x",75,J18="x",0)</f>
        <v>#N/A</v>
      </c>
    </row>
    <row r="19" spans="3:13" ht="32.25" customHeight="1" thickBot="1" x14ac:dyDescent="0.4">
      <c r="C19" s="116"/>
      <c r="D19" s="109"/>
      <c r="E19" s="42" t="s">
        <v>69</v>
      </c>
      <c r="F19" s="56" t="s">
        <v>1</v>
      </c>
      <c r="G19" s="2"/>
      <c r="H19" s="2"/>
      <c r="I19" s="12"/>
      <c r="J19" s="2"/>
      <c r="K19" s="42" t="e" cm="1">
        <f t="array" ref="K19">_xlfn.IFS(G19="x",150,H19="x",100,I19="x",30,J19="x",0)</f>
        <v>#N/A</v>
      </c>
      <c r="M19" s="43"/>
    </row>
    <row r="20" spans="3:13" ht="30.75" customHeight="1" thickBot="1" x14ac:dyDescent="0.4">
      <c r="C20" s="116"/>
      <c r="D20" s="110" t="s">
        <v>23</v>
      </c>
      <c r="E20" s="44" t="s">
        <v>70</v>
      </c>
      <c r="F20" s="11" t="s">
        <v>2</v>
      </c>
      <c r="G20" s="2"/>
      <c r="H20" s="2"/>
      <c r="I20" s="12"/>
      <c r="J20" s="2"/>
      <c r="K20" s="44" t="e" cm="1">
        <f t="array" ref="K20">_xlfn.IFS(G20="x",200,H20="x",125,I20="x",75,J20="x",0)</f>
        <v>#N/A</v>
      </c>
    </row>
    <row r="21" spans="3:13" ht="30" customHeight="1" thickBot="1" x14ac:dyDescent="0.4">
      <c r="C21" s="116"/>
      <c r="D21" s="111"/>
      <c r="E21" s="42" t="s">
        <v>71</v>
      </c>
      <c r="F21" s="11" t="s">
        <v>3</v>
      </c>
      <c r="G21" s="2"/>
      <c r="H21" s="2"/>
      <c r="I21" s="12"/>
      <c r="J21" s="2"/>
      <c r="K21" s="42" t="e" cm="1">
        <f t="array" ref="K21">_xlfn.IFS(G21="x",150,H21="x",100,I21="x",30,J21="x",0)</f>
        <v>#N/A</v>
      </c>
    </row>
    <row r="22" spans="3:13" ht="33" customHeight="1" thickBot="1" x14ac:dyDescent="0.4">
      <c r="C22" s="116"/>
      <c r="D22" s="111"/>
      <c r="E22" s="2" t="s">
        <v>72</v>
      </c>
      <c r="F22" s="11" t="s">
        <v>4</v>
      </c>
      <c r="G22" s="2"/>
      <c r="H22" s="2"/>
      <c r="I22" s="12"/>
      <c r="J22" s="2"/>
      <c r="K22" s="31" t="e" cm="1">
        <f t="array" ref="K22">_xlfn.IFS(G22="x",60,H22="x",30,I22="x",10,J22="x",0)</f>
        <v>#N/A</v>
      </c>
    </row>
    <row r="23" spans="3:13" ht="35.4" customHeight="1" thickBot="1" x14ac:dyDescent="0.4">
      <c r="C23" s="116"/>
      <c r="D23" s="112" t="s">
        <v>24</v>
      </c>
      <c r="E23" s="11" t="s">
        <v>73</v>
      </c>
      <c r="F23" s="11" t="s">
        <v>5</v>
      </c>
      <c r="G23" s="2"/>
      <c r="H23" s="2"/>
      <c r="I23" s="12"/>
      <c r="J23" s="2"/>
      <c r="K23" s="31" t="e" cm="1">
        <f t="array" ref="K23">_xlfn.IFS(G23="x",60,H23="x",30,I23="x",10,J23="x",0)</f>
        <v>#N/A</v>
      </c>
    </row>
    <row r="24" spans="3:13" ht="34.5" customHeight="1" thickBot="1" x14ac:dyDescent="0.4">
      <c r="C24" s="116"/>
      <c r="D24" s="113"/>
      <c r="E24" s="10" t="s">
        <v>74</v>
      </c>
      <c r="F24" s="11" t="s">
        <v>6</v>
      </c>
      <c r="G24" s="2"/>
      <c r="H24" s="2"/>
      <c r="I24" s="12"/>
      <c r="J24" s="2"/>
      <c r="K24" s="31" t="e" cm="1">
        <f t="array" ref="K24">_xlfn.IFS(G24="x",60,H24="x",30,I24="x",10,J24="x",0)</f>
        <v>#N/A</v>
      </c>
    </row>
    <row r="25" spans="3:13" ht="27.75" customHeight="1" thickBot="1" x14ac:dyDescent="0.4">
      <c r="C25" s="116"/>
      <c r="D25" s="113"/>
      <c r="E25" s="11" t="s">
        <v>75</v>
      </c>
      <c r="F25" s="11" t="s">
        <v>7</v>
      </c>
      <c r="G25" s="2"/>
      <c r="H25" s="2"/>
      <c r="I25" s="12"/>
      <c r="J25" s="2"/>
      <c r="K25" s="31" t="e" cm="1">
        <f t="array" ref="K25">_xlfn.IFS(G25="x",60,H25="x",30,I25="x",10,J25="x",0)</f>
        <v>#N/A</v>
      </c>
    </row>
    <row r="26" spans="3:13" ht="29.25" customHeight="1" thickBot="1" x14ac:dyDescent="0.4">
      <c r="C26" s="116"/>
      <c r="D26" s="113"/>
      <c r="E26" s="48" t="s">
        <v>76</v>
      </c>
      <c r="F26" s="57" t="s">
        <v>8</v>
      </c>
      <c r="G26" s="2"/>
      <c r="H26" s="2"/>
      <c r="I26" s="12"/>
      <c r="J26" s="2"/>
      <c r="K26" s="47" t="e" cm="1">
        <f t="array" ref="K26">_xlfn.IFS(G26="x",100,H26="x",70,I26="x",30,J26="x",0)</f>
        <v>#N/A</v>
      </c>
    </row>
    <row r="27" spans="3:13" ht="34.5" customHeight="1" thickBot="1" x14ac:dyDescent="0.4">
      <c r="C27" s="116"/>
      <c r="D27" s="113"/>
      <c r="E27" s="71" t="s">
        <v>77</v>
      </c>
      <c r="F27" s="11" t="s">
        <v>9</v>
      </c>
      <c r="G27" s="2"/>
      <c r="H27" s="2"/>
      <c r="I27" s="12"/>
      <c r="J27" s="2"/>
      <c r="K27" s="47" t="e" cm="1">
        <f t="array" ref="K27">_xlfn.IFS(G27="x",100,H27="x",70,I27="x",30,J27="x",0)</f>
        <v>#N/A</v>
      </c>
    </row>
    <row r="28" spans="3:13" ht="29.25" customHeight="1" thickBot="1" x14ac:dyDescent="0.4">
      <c r="C28" s="116"/>
      <c r="D28" s="113"/>
      <c r="E28" s="46" t="s">
        <v>78</v>
      </c>
      <c r="F28" s="11" t="s">
        <v>10</v>
      </c>
      <c r="G28" s="2"/>
      <c r="H28" s="2"/>
      <c r="I28" s="12"/>
      <c r="J28" s="2"/>
      <c r="K28" s="45" t="e" cm="1">
        <f t="array" ref="K28">_xlfn.IFS(G28="x",150,H28="x",100,I28="x",30,J28="x",0)</f>
        <v>#N/A</v>
      </c>
    </row>
    <row r="29" spans="3:13" ht="33" customHeight="1" thickBot="1" x14ac:dyDescent="0.4">
      <c r="C29" s="116"/>
      <c r="D29" s="113"/>
      <c r="E29" s="11" t="s">
        <v>79</v>
      </c>
      <c r="F29" s="11" t="s">
        <v>11</v>
      </c>
      <c r="G29" s="2"/>
      <c r="H29" s="2"/>
      <c r="I29" s="12"/>
      <c r="J29" s="2"/>
      <c r="K29" s="31" t="e" cm="1">
        <f t="array" ref="K29">_xlfn.IFS(G29="x",60,H29="x",20,I29="x",15,J29="x",0)</f>
        <v>#N/A</v>
      </c>
    </row>
    <row r="30" spans="3:13" ht="32.25" customHeight="1" thickBot="1" x14ac:dyDescent="0.4">
      <c r="C30" s="116"/>
      <c r="D30" s="113"/>
      <c r="E30" s="72" t="s">
        <v>80</v>
      </c>
      <c r="F30" s="11" t="s">
        <v>85</v>
      </c>
      <c r="G30" s="2"/>
      <c r="H30" s="2"/>
      <c r="I30" s="12"/>
      <c r="J30" s="2"/>
      <c r="K30" s="44" t="e" cm="1">
        <f t="array" ref="K30">_xlfn.IFS(G30="x",200,H30="x",125,I30="x",75,J30="x",0)</f>
        <v>#N/A</v>
      </c>
    </row>
    <row r="31" spans="3:13" ht="32.25" customHeight="1" thickBot="1" x14ac:dyDescent="0.4">
      <c r="C31" s="116"/>
      <c r="D31" s="113"/>
      <c r="E31" s="71" t="s">
        <v>81</v>
      </c>
      <c r="F31" s="10" t="s">
        <v>86</v>
      </c>
      <c r="G31" s="2"/>
      <c r="H31" s="2"/>
      <c r="I31" s="12"/>
      <c r="J31" s="2"/>
      <c r="K31" s="47" t="e" cm="1">
        <f t="array" ref="K31">_xlfn.IFS(G31="x",100,H31="x",70,I31="x",30,J31="x",0)</f>
        <v>#N/A</v>
      </c>
    </row>
    <row r="32" spans="3:13" ht="36" customHeight="1" thickBot="1" x14ac:dyDescent="0.4">
      <c r="C32" s="116"/>
      <c r="D32" s="113"/>
      <c r="E32" s="10" t="s">
        <v>180</v>
      </c>
      <c r="F32" s="55" t="s">
        <v>181</v>
      </c>
      <c r="G32" s="2"/>
      <c r="H32" s="2"/>
      <c r="I32" s="12"/>
      <c r="J32" s="2"/>
      <c r="K32" s="31" t="e" cm="1">
        <f t="array" ref="K32">_xlfn.IFS(G32="x",60,H32="x",30,I32="x",10,J32="x",0)</f>
        <v>#N/A</v>
      </c>
    </row>
    <row r="33" spans="2:11" ht="36" customHeight="1" thickBot="1" x14ac:dyDescent="0.4">
      <c r="C33" s="116"/>
      <c r="D33" s="114"/>
      <c r="E33" s="10" t="s">
        <v>227</v>
      </c>
      <c r="F33" s="55" t="s">
        <v>228</v>
      </c>
      <c r="G33" s="2"/>
      <c r="H33" s="2"/>
      <c r="I33" s="12"/>
      <c r="J33" s="2"/>
      <c r="K33" s="31" t="e" cm="1">
        <f t="array" ref="K33">_xlfn.IFS(G33="x",60,H33="x",30,I33="x",10,J33="x",0)</f>
        <v>#N/A</v>
      </c>
    </row>
    <row r="34" spans="2:11" ht="23.25" customHeight="1" x14ac:dyDescent="0.35">
      <c r="B34" s="6"/>
      <c r="C34" s="51"/>
      <c r="D34" s="51"/>
      <c r="E34" s="51"/>
      <c r="F34" s="33" t="s">
        <v>58</v>
      </c>
      <c r="G34" s="40">
        <f>COUNTIF(G18:G33,"x")</f>
        <v>0</v>
      </c>
      <c r="H34" s="40">
        <f>COUNTIF(H18:H33,"x")</f>
        <v>0</v>
      </c>
      <c r="I34" s="40">
        <f>COUNTIF(I18:I33,"x")</f>
        <v>0</v>
      </c>
      <c r="J34" s="40">
        <f>COUNTIF(J18:J33,"x")</f>
        <v>0</v>
      </c>
      <c r="K34" s="32" t="e">
        <f>SUM(K18:K33)</f>
        <v>#N/A</v>
      </c>
    </row>
    <row r="35" spans="2:11" ht="15" thickBot="1" x14ac:dyDescent="0.4">
      <c r="E35" s="27"/>
    </row>
    <row r="36" spans="2:11" ht="25.5" customHeight="1" thickBot="1" x14ac:dyDescent="0.4">
      <c r="C36" s="128" t="s">
        <v>88</v>
      </c>
      <c r="D36" s="131" t="s">
        <v>25</v>
      </c>
      <c r="E36" s="28" t="s">
        <v>82</v>
      </c>
      <c r="F36" s="55" t="s">
        <v>182</v>
      </c>
      <c r="G36" s="10"/>
      <c r="H36" s="10"/>
      <c r="I36" s="10"/>
      <c r="J36" s="24"/>
      <c r="K36" s="31" t="e" cm="1">
        <f t="array" ref="K36">_xlfn.IFS(G36="x",60,H36="x",30,I36="x",10,J36="x",0)</f>
        <v>#N/A</v>
      </c>
    </row>
    <row r="37" spans="2:11" ht="25.5" customHeight="1" thickBot="1" x14ac:dyDescent="0.4">
      <c r="C37" s="129"/>
      <c r="D37" s="132"/>
      <c r="E37" s="2" t="s">
        <v>83</v>
      </c>
      <c r="F37" s="11" t="s">
        <v>212</v>
      </c>
      <c r="G37" s="10"/>
      <c r="H37" s="10"/>
      <c r="I37" s="11"/>
      <c r="J37" s="24"/>
      <c r="K37" s="31" t="e" cm="1">
        <f t="array" ref="K37">_xlfn.IFS(G37="x",60,H37="x",30,I37="x",10,J37="x",0)</f>
        <v>#N/A</v>
      </c>
    </row>
    <row r="38" spans="2:11" ht="26.25" customHeight="1" thickBot="1" x14ac:dyDescent="0.4">
      <c r="C38" s="129"/>
      <c r="D38" s="132"/>
      <c r="E38" s="10" t="s">
        <v>83</v>
      </c>
      <c r="F38" s="10" t="s">
        <v>178</v>
      </c>
      <c r="G38" s="10"/>
      <c r="H38" s="10"/>
      <c r="I38" s="10"/>
      <c r="J38" s="24"/>
      <c r="K38" s="31" t="e" cm="1">
        <f t="array" ref="K38">_xlfn.IFS(G38="x",60,H38="x",30,I38="x",10,J38="x",0)</f>
        <v>#N/A</v>
      </c>
    </row>
    <row r="39" spans="2:11" ht="27" customHeight="1" thickBot="1" x14ac:dyDescent="0.4">
      <c r="C39" s="129"/>
      <c r="D39" s="132"/>
      <c r="E39" s="10" t="s">
        <v>84</v>
      </c>
      <c r="F39" s="10" t="s">
        <v>87</v>
      </c>
      <c r="G39" s="10"/>
      <c r="H39" s="10"/>
      <c r="I39" s="11"/>
      <c r="J39" s="24"/>
      <c r="K39" s="31" t="e" cm="1">
        <f t="array" ref="K39">_xlfn.IFS(G39="x",60,H39="x",30,I39="x",10,J39="x",0)</f>
        <v>#N/A</v>
      </c>
    </row>
    <row r="40" spans="2:11" ht="24" customHeight="1" thickBot="1" x14ac:dyDescent="0.4">
      <c r="C40" s="129"/>
      <c r="D40" s="132"/>
      <c r="E40" s="10" t="s">
        <v>89</v>
      </c>
      <c r="F40" s="10" t="s">
        <v>183</v>
      </c>
      <c r="G40" s="10"/>
      <c r="H40" s="10"/>
      <c r="I40" s="10"/>
      <c r="J40" s="24"/>
      <c r="K40" s="31" t="e" cm="1">
        <f t="array" ref="K40">_xlfn.IFS(G40="x",60,H40="x",30,I40="x",10,J40="x",0)</f>
        <v>#N/A</v>
      </c>
    </row>
    <row r="41" spans="2:11" ht="24" customHeight="1" thickBot="1" x14ac:dyDescent="0.4">
      <c r="C41" s="129"/>
      <c r="D41" s="132"/>
      <c r="E41" s="10" t="s">
        <v>90</v>
      </c>
      <c r="F41" s="10" t="s">
        <v>94</v>
      </c>
      <c r="G41" s="10"/>
      <c r="H41" s="10"/>
      <c r="I41" s="11"/>
      <c r="J41" s="24"/>
      <c r="K41" s="31" t="e" cm="1">
        <f t="array" ref="K41">_xlfn.IFS(G41="x",60,H41="x",30,I41="x",10,J41="x",0)</f>
        <v>#N/A</v>
      </c>
    </row>
    <row r="42" spans="2:11" ht="26.25" customHeight="1" thickBot="1" x14ac:dyDescent="0.4">
      <c r="C42" s="129"/>
      <c r="D42" s="132"/>
      <c r="E42" s="10" t="s">
        <v>91</v>
      </c>
      <c r="F42" s="10" t="s">
        <v>100</v>
      </c>
      <c r="G42" s="10"/>
      <c r="H42" s="10"/>
      <c r="I42" s="10"/>
      <c r="J42" s="24"/>
      <c r="K42" s="31" t="e" cm="1">
        <f t="array" ref="K42">_xlfn.IFS(G42="x",60,H42="x",30,I42="x",10,J42="x",0)</f>
        <v>#N/A</v>
      </c>
    </row>
    <row r="43" spans="2:11" ht="31.5" thickBot="1" x14ac:dyDescent="0.4">
      <c r="C43" s="129"/>
      <c r="D43" s="132"/>
      <c r="E43" s="46" t="s">
        <v>92</v>
      </c>
      <c r="F43" s="10" t="s">
        <v>101</v>
      </c>
      <c r="G43" s="10"/>
      <c r="H43" s="10"/>
      <c r="I43" s="11"/>
      <c r="J43" s="24"/>
      <c r="K43" s="45" t="e" cm="1">
        <f t="array" ref="K43">_xlfn.IFS(G43="x",150,H43="x",100,I43="x",30,J43="x",0)</f>
        <v>#N/A</v>
      </c>
    </row>
    <row r="44" spans="2:11" ht="27.75" customHeight="1" thickBot="1" x14ac:dyDescent="0.4">
      <c r="C44" s="129"/>
      <c r="D44" s="132"/>
      <c r="E44" s="10" t="s">
        <v>93</v>
      </c>
      <c r="F44" s="10" t="s">
        <v>184</v>
      </c>
      <c r="G44" s="10"/>
      <c r="H44" s="10"/>
      <c r="I44" s="10"/>
      <c r="J44" s="24"/>
      <c r="K44" s="31" t="e" cm="1">
        <f t="array" ref="K44">_xlfn.IFS(G44="x",60,H44="x",30,I44="x",10,J44="x",0)</f>
        <v>#N/A</v>
      </c>
    </row>
    <row r="45" spans="2:11" ht="27" customHeight="1" thickBot="1" x14ac:dyDescent="0.4">
      <c r="C45" s="129"/>
      <c r="D45" s="132"/>
      <c r="E45" s="10" t="s">
        <v>95</v>
      </c>
      <c r="F45" s="10" t="s">
        <v>17</v>
      </c>
      <c r="G45" s="10"/>
      <c r="H45" s="10"/>
      <c r="I45" s="11"/>
      <c r="J45" s="24"/>
      <c r="K45" s="31" t="e" cm="1">
        <f t="array" ref="K45">_xlfn.IFS(G45="x",60,H45="x",30,I45="x",10,J45="x",0)</f>
        <v>#N/A</v>
      </c>
    </row>
    <row r="46" spans="2:11" ht="27.75" customHeight="1" thickBot="1" x14ac:dyDescent="0.4">
      <c r="C46" s="129"/>
      <c r="D46" s="132"/>
      <c r="E46" s="10" t="s">
        <v>96</v>
      </c>
      <c r="F46" s="10" t="s">
        <v>179</v>
      </c>
      <c r="G46" s="10"/>
      <c r="H46" s="10"/>
      <c r="I46" s="10"/>
      <c r="J46" s="24"/>
      <c r="K46" s="31" t="e" cm="1">
        <f t="array" ref="K46">_xlfn.IFS(G46="x",60,H46="x",30,I46="x",10,J46="x",0)</f>
        <v>#N/A</v>
      </c>
    </row>
    <row r="47" spans="2:11" ht="31.5" thickBot="1" x14ac:dyDescent="0.4">
      <c r="C47" s="129"/>
      <c r="D47" s="132"/>
      <c r="E47" s="46" t="s">
        <v>97</v>
      </c>
      <c r="F47" s="10" t="s">
        <v>102</v>
      </c>
      <c r="G47" s="10"/>
      <c r="H47" s="10"/>
      <c r="I47" s="11"/>
      <c r="J47" s="24"/>
      <c r="K47" s="45" t="e" cm="1">
        <f t="array" ref="K47">_xlfn.IFS(G47="x",150,H47="x",100,I47="x",30,J47="x",0)</f>
        <v>#N/A</v>
      </c>
    </row>
    <row r="48" spans="2:11" ht="31.5" thickBot="1" x14ac:dyDescent="0.4">
      <c r="C48" s="129"/>
      <c r="D48" s="133"/>
      <c r="E48" s="48" t="s">
        <v>98</v>
      </c>
      <c r="F48" s="10" t="s">
        <v>103</v>
      </c>
      <c r="G48" s="10"/>
      <c r="H48" s="10"/>
      <c r="I48" s="10"/>
      <c r="J48" s="24"/>
      <c r="K48" s="47" t="e" cm="1">
        <f t="array" ref="K48">_xlfn.IFS(G48="x",100,H48="x",70,I48="x",30,J48="x",0)</f>
        <v>#N/A</v>
      </c>
    </row>
    <row r="49" spans="3:11" ht="30" customHeight="1" thickBot="1" x14ac:dyDescent="0.4">
      <c r="C49" s="129"/>
      <c r="D49" s="108" t="s">
        <v>26</v>
      </c>
      <c r="E49" s="44" t="s">
        <v>99</v>
      </c>
      <c r="F49" s="10" t="s">
        <v>18</v>
      </c>
      <c r="G49" s="10"/>
      <c r="H49" s="10"/>
      <c r="I49" s="11"/>
      <c r="J49" s="24"/>
      <c r="K49" s="44" t="e" cm="1">
        <f t="array" ref="K49">_xlfn.IFS(G49="x",200,H49="x",125,I49="x",75,J49="x",0)</f>
        <v>#N/A</v>
      </c>
    </row>
    <row r="50" spans="3:11" ht="30" customHeight="1" thickBot="1" x14ac:dyDescent="0.4">
      <c r="C50" s="129"/>
      <c r="D50" s="134"/>
      <c r="E50" s="47" t="s">
        <v>104</v>
      </c>
      <c r="F50" s="10" t="s">
        <v>19</v>
      </c>
      <c r="G50" s="10"/>
      <c r="H50" s="10"/>
      <c r="I50" s="10"/>
      <c r="J50" s="24"/>
      <c r="K50" s="47" t="e" cm="1">
        <f t="array" ref="K50">_xlfn.IFS(G50="x",100,H50="x",70,I50="x",30,J50="x",0)</f>
        <v>#N/A</v>
      </c>
    </row>
    <row r="51" spans="3:11" ht="25.5" customHeight="1" thickBot="1" x14ac:dyDescent="0.4">
      <c r="C51" s="129"/>
      <c r="D51" s="109"/>
      <c r="E51" s="45" t="s">
        <v>105</v>
      </c>
      <c r="F51" s="10" t="s">
        <v>106</v>
      </c>
      <c r="G51" s="10"/>
      <c r="H51" s="10"/>
      <c r="I51" s="11"/>
      <c r="J51" s="24"/>
      <c r="K51" s="45" t="e" cm="1">
        <f t="array" ref="K51">_xlfn.IFS(G51="x",150,H51="x",100,I51="x",30,J51="x",0)</f>
        <v>#N/A</v>
      </c>
    </row>
    <row r="52" spans="3:11" ht="30.75" customHeight="1" thickBot="1" x14ac:dyDescent="0.4">
      <c r="C52" s="129"/>
      <c r="D52" s="110" t="s">
        <v>27</v>
      </c>
      <c r="E52" s="47" t="s">
        <v>107</v>
      </c>
      <c r="F52" s="10" t="s">
        <v>111</v>
      </c>
      <c r="G52" s="10"/>
      <c r="H52" s="10"/>
      <c r="I52" s="10"/>
      <c r="J52" s="24"/>
      <c r="K52" s="47" t="e" cm="1">
        <f t="array" ref="K52">_xlfn.IFS(G52="x",100,H52="x",70,I52="x",30,J52="x",0)</f>
        <v>#N/A</v>
      </c>
    </row>
    <row r="53" spans="3:11" ht="35.4" customHeight="1" thickBot="1" x14ac:dyDescent="0.4">
      <c r="C53" s="129"/>
      <c r="D53" s="111"/>
      <c r="E53" s="2" t="s">
        <v>108</v>
      </c>
      <c r="F53" s="10" t="s">
        <v>185</v>
      </c>
      <c r="G53" s="10"/>
      <c r="H53" s="10"/>
      <c r="I53" s="11"/>
      <c r="J53" s="24"/>
      <c r="K53" s="31" t="e" cm="1">
        <f t="array" ref="K53">_xlfn.IFS(G53="x",60,H53="x",30,I53="x",10,J53="x",0)</f>
        <v>#N/A</v>
      </c>
    </row>
    <row r="54" spans="3:11" ht="31.75" customHeight="1" thickBot="1" x14ac:dyDescent="0.4">
      <c r="C54" s="129"/>
      <c r="D54" s="111"/>
      <c r="E54" s="44" t="s">
        <v>109</v>
      </c>
      <c r="F54" s="10" t="s">
        <v>20</v>
      </c>
      <c r="G54" s="10"/>
      <c r="H54" s="10"/>
      <c r="I54" s="10"/>
      <c r="J54" s="24"/>
      <c r="K54" s="44" t="e" cm="1">
        <f t="array" ref="K54">_xlfn.IFS(G54="x",200,H54="x",125,I54="x",75,J54="x",0)</f>
        <v>#N/A</v>
      </c>
    </row>
    <row r="55" spans="3:11" ht="34.5" customHeight="1" thickBot="1" x14ac:dyDescent="0.4">
      <c r="C55" s="130"/>
      <c r="D55" s="135"/>
      <c r="E55" s="44" t="s">
        <v>110</v>
      </c>
      <c r="F55" s="10" t="s">
        <v>21</v>
      </c>
      <c r="G55" s="10"/>
      <c r="H55" s="10"/>
      <c r="I55" s="11"/>
      <c r="J55" s="24"/>
      <c r="K55" s="44" t="e" cm="1">
        <f t="array" ref="K55">_xlfn.IFS(G55="x",200,H55="x",125,I55="x",75,J55="x",0)</f>
        <v>#N/A</v>
      </c>
    </row>
    <row r="56" spans="3:11" ht="24" customHeight="1" x14ac:dyDescent="0.35">
      <c r="C56" s="49"/>
      <c r="D56" s="49"/>
      <c r="E56" s="50"/>
      <c r="F56" s="36" t="s">
        <v>167</v>
      </c>
      <c r="G56" s="37">
        <f>+COUNTIF(G36:G55,"x")</f>
        <v>0</v>
      </c>
      <c r="H56" s="37">
        <f>+COUNTIF(H36:H55,"x")</f>
        <v>0</v>
      </c>
      <c r="I56" s="37">
        <f>+COUNTIF(I36:I55,"x")</f>
        <v>0</v>
      </c>
      <c r="J56" s="38">
        <f>+COUNTIF(J36:J55,"x")</f>
        <v>0</v>
      </c>
      <c r="K56" s="39" t="e">
        <f>SUM(K36:K55)</f>
        <v>#N/A</v>
      </c>
    </row>
    <row r="57" spans="3:11" ht="10.5" customHeight="1" thickBot="1" x14ac:dyDescent="0.4"/>
    <row r="58" spans="3:11" ht="31.5" thickBot="1" x14ac:dyDescent="0.4">
      <c r="C58" s="128" t="s">
        <v>112</v>
      </c>
      <c r="D58" s="136" t="s">
        <v>35</v>
      </c>
      <c r="E58" s="2" t="s">
        <v>114</v>
      </c>
      <c r="F58" s="4" t="s">
        <v>113</v>
      </c>
      <c r="G58" s="16"/>
      <c r="H58" s="16"/>
      <c r="I58" s="16"/>
      <c r="J58" s="15"/>
      <c r="K58" s="31" t="e" cm="1">
        <f t="array" ref="K58">_xlfn.IFS(G58="x",60,H58="x",30,I58="x",10,J58="x",0)</f>
        <v>#N/A</v>
      </c>
    </row>
    <row r="59" spans="3:11" ht="28.5" customHeight="1" thickBot="1" x14ac:dyDescent="0.4">
      <c r="C59" s="129"/>
      <c r="D59" s="137"/>
      <c r="E59" s="2" t="s">
        <v>115</v>
      </c>
      <c r="F59" s="3" t="s">
        <v>122</v>
      </c>
      <c r="G59" s="16"/>
      <c r="H59" s="16"/>
      <c r="I59" s="16"/>
      <c r="J59" s="15"/>
      <c r="K59" s="31" t="e" cm="1">
        <f t="array" ref="K59">_xlfn.IFS(G59="x",60,H59="x",30,I59="x",10,J59="x",0)</f>
        <v>#N/A</v>
      </c>
    </row>
    <row r="60" spans="3:11" ht="25.5" customHeight="1" thickBot="1" x14ac:dyDescent="0.4">
      <c r="C60" s="129"/>
      <c r="D60" s="137"/>
      <c r="E60" s="44" t="s">
        <v>116</v>
      </c>
      <c r="F60" s="3" t="s">
        <v>186</v>
      </c>
      <c r="G60" s="16"/>
      <c r="H60" s="16"/>
      <c r="I60" s="16"/>
      <c r="J60" s="15"/>
      <c r="K60" s="44" t="e" cm="1">
        <f t="array" ref="K60">_xlfn.IFS(G60="x",200,H60="x",125,I60="x",75,J60="x",0)</f>
        <v>#N/A</v>
      </c>
    </row>
    <row r="61" spans="3:11" ht="21.75" customHeight="1" thickBot="1" x14ac:dyDescent="0.4">
      <c r="C61" s="129"/>
      <c r="D61" s="137"/>
      <c r="E61" s="47" t="s">
        <v>117</v>
      </c>
      <c r="F61" s="3" t="s">
        <v>29</v>
      </c>
      <c r="G61" s="16"/>
      <c r="H61" s="16"/>
      <c r="I61" s="16"/>
      <c r="J61" s="15"/>
      <c r="K61" s="47" t="e" cm="1">
        <f t="array" ref="K61">_xlfn.IFS(G61="x",100,H61="x",70,I61="x",30,J61="x",0)</f>
        <v>#N/A</v>
      </c>
    </row>
    <row r="62" spans="3:11" ht="31.5" thickBot="1" x14ac:dyDescent="0.4">
      <c r="C62" s="129"/>
      <c r="D62" s="137"/>
      <c r="E62" s="2" t="s">
        <v>118</v>
      </c>
      <c r="F62" s="3" t="s">
        <v>187</v>
      </c>
      <c r="G62" s="16"/>
      <c r="H62" s="16"/>
      <c r="I62" s="16"/>
      <c r="J62" s="15"/>
      <c r="K62" s="31" t="e" cm="1">
        <f t="array" ref="K62">_xlfn.IFS(G62="x",60,H62="x",30,I62="x",10,J62="x",0)</f>
        <v>#N/A</v>
      </c>
    </row>
    <row r="63" spans="3:11" ht="22.5" customHeight="1" thickBot="1" x14ac:dyDescent="0.4">
      <c r="C63" s="129"/>
      <c r="D63" s="137"/>
      <c r="E63" s="2" t="s">
        <v>119</v>
      </c>
      <c r="F63" s="3" t="s">
        <v>123</v>
      </c>
      <c r="G63" s="16"/>
      <c r="H63" s="16"/>
      <c r="I63" s="16"/>
      <c r="J63" s="16"/>
      <c r="K63" s="31" t="e" cm="1">
        <f t="array" ref="K63">_xlfn.IFS(G63="x",60,H63="x",30,I63="x",10,J63="x",0)</f>
        <v>#N/A</v>
      </c>
    </row>
    <row r="64" spans="3:11" ht="25.5" customHeight="1" thickBot="1" x14ac:dyDescent="0.4">
      <c r="C64" s="129"/>
      <c r="D64" s="137"/>
      <c r="E64" s="2" t="s">
        <v>120</v>
      </c>
      <c r="F64" s="3" t="s">
        <v>30</v>
      </c>
      <c r="G64" s="16"/>
      <c r="H64" s="16"/>
      <c r="I64" s="16"/>
      <c r="J64" s="16"/>
      <c r="K64" s="31" t="e" cm="1">
        <f t="array" ref="K64">_xlfn.IFS(G64="x",60,H64="x",30,I64="x",10,J64="x",0)</f>
        <v>#N/A</v>
      </c>
    </row>
    <row r="65" spans="2:11" ht="31.5" thickBot="1" x14ac:dyDescent="0.4">
      <c r="C65" s="129"/>
      <c r="D65" s="138"/>
      <c r="E65" s="2" t="s">
        <v>121</v>
      </c>
      <c r="F65" s="3" t="s">
        <v>124</v>
      </c>
      <c r="G65" s="16"/>
      <c r="H65" s="16"/>
      <c r="I65" s="16"/>
      <c r="J65" s="16"/>
      <c r="K65" s="31" t="e" cm="1">
        <f t="array" ref="K65">_xlfn.IFS(G65="x",60,H65="x",30,I65="x",10,J65="x",0)</f>
        <v>#N/A</v>
      </c>
    </row>
    <row r="66" spans="2:11" ht="23.25" customHeight="1" thickBot="1" x14ac:dyDescent="0.4">
      <c r="C66" s="129"/>
      <c r="D66" s="139" t="s">
        <v>36</v>
      </c>
      <c r="E66" s="2" t="s">
        <v>125</v>
      </c>
      <c r="F66" s="3" t="s">
        <v>31</v>
      </c>
      <c r="G66" s="16"/>
      <c r="H66" s="16"/>
      <c r="I66" s="16"/>
      <c r="J66" s="16"/>
      <c r="K66" s="31" t="e" cm="1">
        <f t="array" ref="K66">_xlfn.IFS(G66="x",60,H66="x",30,I66="x",10,J66="x",0)</f>
        <v>#N/A</v>
      </c>
    </row>
    <row r="67" spans="2:11" ht="26.25" customHeight="1" thickBot="1" x14ac:dyDescent="0.4">
      <c r="C67" s="129"/>
      <c r="D67" s="140"/>
      <c r="E67" s="44" t="s">
        <v>126</v>
      </c>
      <c r="F67" s="3" t="s">
        <v>32</v>
      </c>
      <c r="G67" s="16"/>
      <c r="H67" s="16"/>
      <c r="I67" s="16"/>
      <c r="J67" s="16"/>
      <c r="K67" s="44" t="e" cm="1">
        <f t="array" ref="K67">_xlfn.IFS(G67="x",200,H67="x",125,I67="x",75,J67="x",0)</f>
        <v>#N/A</v>
      </c>
    </row>
    <row r="68" spans="2:11" ht="25.5" customHeight="1" thickBot="1" x14ac:dyDescent="0.4">
      <c r="C68" s="129"/>
      <c r="D68" s="140"/>
      <c r="E68" s="45" t="s">
        <v>127</v>
      </c>
      <c r="F68" s="3" t="s">
        <v>188</v>
      </c>
      <c r="G68" s="16"/>
      <c r="H68" s="16"/>
      <c r="I68" s="16"/>
      <c r="J68" s="16"/>
      <c r="K68" s="45" t="e" cm="1">
        <f t="array" ref="K68">_xlfn.IFS(G68="x",150,H68="x",100,I68="x",30,J68="x",0)</f>
        <v>#N/A</v>
      </c>
    </row>
    <row r="69" spans="2:11" ht="31.5" thickBot="1" x14ac:dyDescent="0.4">
      <c r="C69" s="129"/>
      <c r="D69" s="141"/>
      <c r="E69" s="2" t="s">
        <v>128</v>
      </c>
      <c r="F69" s="3" t="s">
        <v>189</v>
      </c>
      <c r="G69" s="16"/>
      <c r="H69" s="16"/>
      <c r="I69" s="16"/>
      <c r="J69" s="16"/>
      <c r="K69" s="31" t="e" cm="1">
        <f t="array" ref="K69">_xlfn.IFS(G69="x",60,H69="x",30,I69="x",10,J69="x",0)</f>
        <v>#N/A</v>
      </c>
    </row>
    <row r="70" spans="2:11" ht="32.25" customHeight="1" thickBot="1" x14ac:dyDescent="0.4">
      <c r="C70" s="129"/>
      <c r="D70" s="136" t="s">
        <v>37</v>
      </c>
      <c r="E70" s="45" t="s">
        <v>129</v>
      </c>
      <c r="F70" s="3" t="s">
        <v>130</v>
      </c>
      <c r="G70" s="16"/>
      <c r="H70" s="16"/>
      <c r="I70" s="16"/>
      <c r="J70" s="16"/>
      <c r="K70" s="45" t="e" cm="1">
        <f t="array" ref="K70">_xlfn.IFS(G70="x",150,H70="x",100,I70="x",30,J70="x",0)</f>
        <v>#N/A</v>
      </c>
    </row>
    <row r="71" spans="2:11" ht="27.75" customHeight="1" thickBot="1" x14ac:dyDescent="0.4">
      <c r="C71" s="129"/>
      <c r="D71" s="137"/>
      <c r="E71" s="44" t="s">
        <v>131</v>
      </c>
      <c r="F71" s="3" t="s">
        <v>33</v>
      </c>
      <c r="G71" s="16"/>
      <c r="H71" s="16"/>
      <c r="I71" s="16"/>
      <c r="J71" s="16"/>
      <c r="K71" s="44" t="e" cm="1">
        <f t="array" ref="K71">_xlfn.IFS(G71="x",200,H71="x",125,I71="x",75,J71="x",0)</f>
        <v>#N/A</v>
      </c>
    </row>
    <row r="72" spans="2:11" ht="31.5" thickBot="1" x14ac:dyDescent="0.4">
      <c r="C72" s="129"/>
      <c r="D72" s="137"/>
      <c r="E72" s="45" t="s">
        <v>132</v>
      </c>
      <c r="F72" s="3" t="s">
        <v>190</v>
      </c>
      <c r="G72" s="16"/>
      <c r="H72" s="16"/>
      <c r="I72" s="16"/>
      <c r="J72" s="16"/>
      <c r="K72" s="45" t="e" cm="1">
        <f t="array" ref="K72">_xlfn.IFS(G72="x",150,H72="x",100,I72="x",30,J72="x",0)</f>
        <v>#N/A</v>
      </c>
    </row>
    <row r="73" spans="2:11" ht="41.4" customHeight="1" thickBot="1" x14ac:dyDescent="0.4">
      <c r="C73" s="129"/>
      <c r="D73" s="137"/>
      <c r="E73" s="47" t="s">
        <v>133</v>
      </c>
      <c r="F73" s="3" t="s">
        <v>210</v>
      </c>
      <c r="G73" s="16"/>
      <c r="H73" s="16"/>
      <c r="I73" s="16"/>
      <c r="J73" s="16"/>
      <c r="K73" s="47" t="e" cm="1">
        <f t="array" ref="K73">_xlfn.IFS(G73="x",100,H73="x",70,I73="x",30,J73="x",0)</f>
        <v>#N/A</v>
      </c>
    </row>
    <row r="74" spans="2:11" ht="30.65" customHeight="1" thickBot="1" x14ac:dyDescent="0.4">
      <c r="C74" s="130"/>
      <c r="D74" s="138"/>
      <c r="E74" s="47" t="s">
        <v>134</v>
      </c>
      <c r="F74" s="8" t="s">
        <v>34</v>
      </c>
      <c r="G74" s="16"/>
      <c r="H74" s="16"/>
      <c r="I74" s="16"/>
      <c r="J74" s="16"/>
      <c r="K74" s="47" t="e" cm="1">
        <f t="array" ref="K74">_xlfn.IFS(G74="x",100,H74="x",70,I74="x",30,J74="x",0)</f>
        <v>#N/A</v>
      </c>
    </row>
    <row r="75" spans="2:11" ht="26.25" customHeight="1" x14ac:dyDescent="0.35">
      <c r="B75" s="5"/>
      <c r="C75" s="52"/>
      <c r="D75" s="52"/>
      <c r="E75" s="52"/>
      <c r="F75" s="33" t="s">
        <v>59</v>
      </c>
      <c r="G75" s="34">
        <f>+COUNTIF(G58:G74,"x")</f>
        <v>0</v>
      </c>
      <c r="H75" s="34">
        <f>+COUNTIF(H58:H74,"x")</f>
        <v>0</v>
      </c>
      <c r="I75" s="34">
        <f>+COUNTIF(I58:I74,"x")</f>
        <v>0</v>
      </c>
      <c r="J75" s="34">
        <f>+COUNTIF(J58:J74,"x")</f>
        <v>0</v>
      </c>
      <c r="K75" s="35" t="e">
        <f>SUM(K58:K74)</f>
        <v>#N/A</v>
      </c>
    </row>
    <row r="76" spans="2:11" ht="7.5" customHeight="1" thickBot="1" x14ac:dyDescent="0.4"/>
    <row r="77" spans="2:11" ht="32.25" customHeight="1" thickBot="1" x14ac:dyDescent="0.4">
      <c r="C77" s="128" t="s">
        <v>135</v>
      </c>
      <c r="D77" s="110" t="s">
        <v>53</v>
      </c>
      <c r="E77" s="2" t="s">
        <v>136</v>
      </c>
      <c r="F77" s="4" t="s">
        <v>144</v>
      </c>
      <c r="G77" s="15"/>
      <c r="H77" s="15"/>
      <c r="I77" s="15"/>
      <c r="J77" s="15"/>
      <c r="K77" s="23" t="e" cm="1">
        <f t="array" ref="K77">_xlfn.IFS(G77="x",60,H77="x",30,I77="x",10,J77="x",0)</f>
        <v>#N/A</v>
      </c>
    </row>
    <row r="78" spans="2:11" ht="26.4" customHeight="1" thickBot="1" x14ac:dyDescent="0.4">
      <c r="C78" s="129"/>
      <c r="D78" s="111"/>
      <c r="E78" s="2" t="s">
        <v>137</v>
      </c>
      <c r="F78" s="3" t="s">
        <v>38</v>
      </c>
      <c r="G78" s="15"/>
      <c r="H78" s="15"/>
      <c r="I78" s="17"/>
      <c r="J78" s="15"/>
      <c r="K78" s="23" t="e" cm="1">
        <f t="array" ref="K78">_xlfn.IFS(G78="x",60,H78="x",30,I78="x",10,J78="x",0)</f>
        <v>#N/A</v>
      </c>
    </row>
    <row r="79" spans="2:11" ht="24.75" customHeight="1" thickBot="1" x14ac:dyDescent="0.4">
      <c r="C79" s="129"/>
      <c r="D79" s="111"/>
      <c r="E79" s="2" t="s">
        <v>138</v>
      </c>
      <c r="F79" s="3" t="s">
        <v>145</v>
      </c>
      <c r="G79" s="15"/>
      <c r="H79" s="15"/>
      <c r="I79" s="17"/>
      <c r="J79" s="15"/>
      <c r="K79" s="23" t="e" cm="1">
        <f t="array" ref="K79">_xlfn.IFS(G79="x",60,H79="x",30,I79="x",10,J79="x",0)</f>
        <v>#N/A</v>
      </c>
    </row>
    <row r="80" spans="2:11" ht="24.75" customHeight="1" thickBot="1" x14ac:dyDescent="0.4">
      <c r="C80" s="129"/>
      <c r="D80" s="135"/>
      <c r="E80" s="44" t="s">
        <v>139</v>
      </c>
      <c r="F80" s="3" t="s">
        <v>146</v>
      </c>
      <c r="G80" s="15"/>
      <c r="H80" s="15"/>
      <c r="I80" s="17"/>
      <c r="J80" s="15"/>
      <c r="K80" s="44" t="e" cm="1">
        <f t="array" ref="K80">_xlfn.IFS(G80="x",200,H80="x",125,I80="x",75,J80="x",0)</f>
        <v>#N/A</v>
      </c>
    </row>
    <row r="81" spans="3:11" ht="26.25" customHeight="1" thickBot="1" x14ac:dyDescent="0.4">
      <c r="C81" s="129"/>
      <c r="D81" s="136" t="s">
        <v>54</v>
      </c>
      <c r="E81" s="44" t="s">
        <v>140</v>
      </c>
      <c r="F81" s="3" t="s">
        <v>0</v>
      </c>
      <c r="G81" s="15"/>
      <c r="H81" s="15"/>
      <c r="I81" s="17"/>
      <c r="J81" s="15"/>
      <c r="K81" s="44" t="e" cm="1">
        <f t="array" ref="K81">_xlfn.IFS(G81="x",200,H81="x",125,I81="x",75,J81="x",0)</f>
        <v>#N/A</v>
      </c>
    </row>
    <row r="82" spans="3:11" ht="29.25" customHeight="1" thickBot="1" x14ac:dyDescent="0.4">
      <c r="C82" s="129"/>
      <c r="D82" s="137"/>
      <c r="E82" s="45" t="s">
        <v>141</v>
      </c>
      <c r="F82" s="3" t="s">
        <v>39</v>
      </c>
      <c r="G82" s="15"/>
      <c r="H82" s="15"/>
      <c r="I82" s="17"/>
      <c r="J82" s="15"/>
      <c r="K82" s="45" t="e" cm="1">
        <f t="array" ref="K82">_xlfn.IFS(G82="x",150,H82="x",100,I82="x",30,J82="x",0)</f>
        <v>#N/A</v>
      </c>
    </row>
    <row r="83" spans="3:11" ht="23.25" customHeight="1" thickBot="1" x14ac:dyDescent="0.4">
      <c r="C83" s="129"/>
      <c r="D83" s="137"/>
      <c r="E83" s="2" t="s">
        <v>142</v>
      </c>
      <c r="F83" s="3" t="s">
        <v>40</v>
      </c>
      <c r="G83" s="15"/>
      <c r="H83" s="15"/>
      <c r="I83" s="17"/>
      <c r="J83" s="15"/>
      <c r="K83" s="31" t="e" cm="1">
        <f t="array" ref="K83">_xlfn.IFS(G83="x",60,H83="x",30,I83="x",10,J83="x",0)</f>
        <v>#N/A</v>
      </c>
    </row>
    <row r="84" spans="3:11" ht="25.5" customHeight="1" thickBot="1" x14ac:dyDescent="0.4">
      <c r="C84" s="129"/>
      <c r="D84" s="137"/>
      <c r="E84" s="45" t="s">
        <v>143</v>
      </c>
      <c r="F84" s="3" t="s">
        <v>41</v>
      </c>
      <c r="G84" s="15"/>
      <c r="H84" s="15"/>
      <c r="I84" s="17"/>
      <c r="J84" s="15"/>
      <c r="K84" s="45" t="e" cm="1">
        <f t="array" ref="K84">_xlfn.IFS(G84="x",150,H84="x",100,I84="x",30,J84="x",0)</f>
        <v>#N/A</v>
      </c>
    </row>
    <row r="85" spans="3:11" ht="24" customHeight="1" thickBot="1" x14ac:dyDescent="0.4">
      <c r="C85" s="129"/>
      <c r="D85" s="137"/>
      <c r="E85" s="47" t="s">
        <v>147</v>
      </c>
      <c r="F85" s="3" t="s">
        <v>42</v>
      </c>
      <c r="G85" s="15"/>
      <c r="H85" s="15"/>
      <c r="I85" s="17"/>
      <c r="J85" s="15"/>
      <c r="K85" s="47" t="e" cm="1">
        <f t="array" ref="K85">_xlfn.IFS(G85="x",100,H85="x",70,I85="x",30,J85="x",0)</f>
        <v>#N/A</v>
      </c>
    </row>
    <row r="86" spans="3:11" ht="31.5" thickBot="1" x14ac:dyDescent="0.4">
      <c r="C86" s="129"/>
      <c r="D86" s="137"/>
      <c r="E86" s="47" t="s">
        <v>148</v>
      </c>
      <c r="F86" s="3" t="s">
        <v>149</v>
      </c>
      <c r="G86" s="15"/>
      <c r="H86" s="15"/>
      <c r="I86" s="17"/>
      <c r="J86" s="15"/>
      <c r="K86" s="47" t="e" cm="1">
        <f t="array" ref="K86">_xlfn.IFS(G86="x",100,H86="x",70,I86="x",30,J86="x",0)</f>
        <v>#N/A</v>
      </c>
    </row>
    <row r="87" spans="3:11" ht="31.5" thickBot="1" x14ac:dyDescent="0.4">
      <c r="C87" s="129"/>
      <c r="D87" s="137"/>
      <c r="E87" s="2" t="s">
        <v>150</v>
      </c>
      <c r="F87" s="3" t="s">
        <v>43</v>
      </c>
      <c r="G87" s="15"/>
      <c r="H87" s="15"/>
      <c r="I87" s="17"/>
      <c r="J87" s="15"/>
      <c r="K87" s="31" t="e" cm="1">
        <f t="array" ref="K87">_xlfn.IFS(G87="x",60,H87="x",30,I87="x",10,J87="x",0)</f>
        <v>#N/A</v>
      </c>
    </row>
    <row r="88" spans="3:11" ht="29.4" customHeight="1" thickBot="1" x14ac:dyDescent="0.4">
      <c r="C88" s="129"/>
      <c r="D88" s="137"/>
      <c r="E88" s="44" t="s">
        <v>151</v>
      </c>
      <c r="F88" s="3" t="s">
        <v>211</v>
      </c>
      <c r="G88" s="15"/>
      <c r="H88" s="15"/>
      <c r="I88" s="17"/>
      <c r="J88" s="15"/>
      <c r="K88" s="44" t="e" cm="1">
        <f t="array" ref="K88">_xlfn.IFS(G88="x",200,H88="x",125,I88="x",75,J88="x",0)</f>
        <v>#N/A</v>
      </c>
    </row>
    <row r="89" spans="3:11" ht="27.65" customHeight="1" thickBot="1" x14ac:dyDescent="0.4">
      <c r="C89" s="129"/>
      <c r="D89" s="138"/>
      <c r="E89" s="2" t="s">
        <v>152</v>
      </c>
      <c r="F89" s="54" t="s">
        <v>191</v>
      </c>
      <c r="G89" s="15"/>
      <c r="H89" s="15"/>
      <c r="I89" s="17"/>
      <c r="J89" s="15"/>
      <c r="K89" s="31" t="e" cm="1">
        <f t="array" ref="K89">_xlfn.IFS(G89="x",60,H89="x",30,I89="x",10,J89="x",0)</f>
        <v>#N/A</v>
      </c>
    </row>
    <row r="90" spans="3:11" ht="33.65" customHeight="1" thickBot="1" x14ac:dyDescent="0.4">
      <c r="C90" s="129"/>
      <c r="D90" s="110" t="s">
        <v>55</v>
      </c>
      <c r="E90" s="45" t="s">
        <v>153</v>
      </c>
      <c r="F90" s="3" t="s">
        <v>154</v>
      </c>
      <c r="G90" s="15"/>
      <c r="H90" s="15"/>
      <c r="I90" s="17"/>
      <c r="J90" s="15"/>
      <c r="K90" s="45" t="e" cm="1">
        <f t="array" ref="K90">_xlfn.IFS(G90="x",150,H90="x",100,I90="x",30,J90="x",0)</f>
        <v>#N/A</v>
      </c>
    </row>
    <row r="91" spans="3:11" ht="31.5" customHeight="1" thickBot="1" x14ac:dyDescent="0.4">
      <c r="C91" s="130"/>
      <c r="D91" s="135"/>
      <c r="E91" s="47" t="s">
        <v>192</v>
      </c>
      <c r="F91" s="3" t="s">
        <v>44</v>
      </c>
      <c r="G91" s="15"/>
      <c r="H91" s="15"/>
      <c r="I91" s="17"/>
      <c r="J91" s="15"/>
      <c r="K91" s="47" t="e" cm="1">
        <f t="array" ref="K91">_xlfn.IFS(G91="x",100,H91="x",70,I91="x",30,J91="x",0)</f>
        <v>#N/A</v>
      </c>
    </row>
    <row r="92" spans="3:11" ht="25.5" customHeight="1" x14ac:dyDescent="0.35">
      <c r="C92" s="53"/>
      <c r="D92" s="53"/>
      <c r="E92" s="52"/>
      <c r="F92" s="36" t="s">
        <v>155</v>
      </c>
      <c r="G92" s="37">
        <f>+COUNTIF(G77:G91,"x")</f>
        <v>0</v>
      </c>
      <c r="H92" s="37">
        <f>+COUNTIF(H77:H91,"x")</f>
        <v>0</v>
      </c>
      <c r="I92" s="37">
        <f>+COUNTIF(I77:I91,"x")</f>
        <v>0</v>
      </c>
      <c r="J92" s="37">
        <f>+COUNTIF(J77:J91,"x")</f>
        <v>0</v>
      </c>
      <c r="K92" s="39" t="e">
        <f>SUM(K77:K91)</f>
        <v>#N/A</v>
      </c>
    </row>
    <row r="93" spans="3:11" ht="15" thickBot="1" x14ac:dyDescent="0.4"/>
    <row r="94" spans="3:11" ht="26.25" customHeight="1" thickBot="1" x14ac:dyDescent="0.4">
      <c r="C94" s="128" t="s">
        <v>156</v>
      </c>
      <c r="D94" s="136" t="s">
        <v>57</v>
      </c>
      <c r="E94" s="47" t="s">
        <v>157</v>
      </c>
      <c r="F94" s="4" t="s">
        <v>46</v>
      </c>
      <c r="G94" s="10"/>
      <c r="H94" s="10"/>
      <c r="I94" s="10"/>
      <c r="J94" s="10"/>
      <c r="K94" s="47" t="e" cm="1">
        <f t="array" ref="K94">_xlfn.IFS(G94="x",100,H94="x",70,I94="x",30,J94="x",0)</f>
        <v>#N/A</v>
      </c>
    </row>
    <row r="95" spans="3:11" ht="25.5" customHeight="1" thickBot="1" x14ac:dyDescent="0.4">
      <c r="C95" s="129"/>
      <c r="D95" s="137"/>
      <c r="E95" s="47" t="s">
        <v>158</v>
      </c>
      <c r="F95" s="3" t="s">
        <v>47</v>
      </c>
      <c r="G95" s="10"/>
      <c r="H95" s="10"/>
      <c r="I95" s="10"/>
      <c r="J95" s="10"/>
      <c r="K95" s="47" t="e" cm="1">
        <f t="array" ref="K95">_xlfn.IFS(G95="x",100,H95="x",70,I95="x",30,J95="x",0)</f>
        <v>#N/A</v>
      </c>
    </row>
    <row r="96" spans="3:11" ht="37.75" customHeight="1" thickBot="1" x14ac:dyDescent="0.4">
      <c r="C96" s="129"/>
      <c r="D96" s="137"/>
      <c r="E96" s="47" t="s">
        <v>159</v>
      </c>
      <c r="F96" s="3" t="s">
        <v>162</v>
      </c>
      <c r="G96" s="10"/>
      <c r="H96" s="10"/>
      <c r="I96" s="10"/>
      <c r="J96" s="10"/>
      <c r="K96" s="47" t="e" cm="1">
        <f t="array" ref="K96">_xlfn.IFS(G96="x",100,H96="x",70,I96="x",30,J96="x",0)</f>
        <v>#N/A</v>
      </c>
    </row>
    <row r="97" spans="3:15" ht="24.75" customHeight="1" thickBot="1" x14ac:dyDescent="0.4">
      <c r="C97" s="129"/>
      <c r="D97" s="137"/>
      <c r="E97" s="44" t="s">
        <v>160</v>
      </c>
      <c r="F97" s="3" t="s">
        <v>48</v>
      </c>
      <c r="G97" s="10"/>
      <c r="H97" s="10"/>
      <c r="I97" s="10"/>
      <c r="J97" s="10"/>
      <c r="K97" s="44" t="e" cm="1">
        <f t="array" ref="K97">_xlfn.IFS(G97="x",200,H97="x",125,I97="x",75,J97="x",0)</f>
        <v>#N/A</v>
      </c>
    </row>
    <row r="98" spans="3:15" ht="25.5" customHeight="1" thickBot="1" x14ac:dyDescent="0.4">
      <c r="C98" s="129"/>
      <c r="D98" s="137"/>
      <c r="E98" s="45" t="s">
        <v>161</v>
      </c>
      <c r="F98" s="3" t="s">
        <v>49</v>
      </c>
      <c r="G98" s="10"/>
      <c r="H98" s="10"/>
      <c r="I98" s="10"/>
      <c r="J98" s="10"/>
      <c r="K98" s="45" t="e" cm="1">
        <f t="array" ref="K98">_xlfn.IFS(G98="x",150,H98="x",100,I98="x",30,J98="x",0)</f>
        <v>#N/A</v>
      </c>
    </row>
    <row r="99" spans="3:15" ht="27.75" customHeight="1" thickBot="1" x14ac:dyDescent="0.4">
      <c r="C99" s="129"/>
      <c r="D99" s="137"/>
      <c r="E99" s="45" t="s">
        <v>163</v>
      </c>
      <c r="F99" s="3" t="s">
        <v>50</v>
      </c>
      <c r="G99" s="10"/>
      <c r="H99" s="10"/>
      <c r="I99" s="10"/>
      <c r="J99" s="10"/>
      <c r="K99" s="45" t="e" cm="1">
        <f t="array" ref="K99">_xlfn.IFS(G99="x",150,H99="x",100,I99="x",30,J99="x",0)</f>
        <v>#N/A</v>
      </c>
    </row>
    <row r="100" spans="3:15" ht="28.5" customHeight="1" thickBot="1" x14ac:dyDescent="0.4">
      <c r="C100" s="129"/>
      <c r="D100" s="137"/>
      <c r="E100" s="44" t="s">
        <v>164</v>
      </c>
      <c r="F100" s="3" t="s">
        <v>51</v>
      </c>
      <c r="G100" s="10"/>
      <c r="H100" s="10"/>
      <c r="I100" s="10"/>
      <c r="J100" s="10"/>
      <c r="K100" s="44" t="e" cm="1">
        <f t="array" ref="K100">_xlfn.IFS(G100="x",200,H100="x",125,I100="x",75,J100="x",0)</f>
        <v>#N/A</v>
      </c>
    </row>
    <row r="101" spans="3:15" ht="28.5" customHeight="1" thickBot="1" x14ac:dyDescent="0.4">
      <c r="C101" s="129"/>
      <c r="D101" s="138"/>
      <c r="E101" s="44" t="s">
        <v>165</v>
      </c>
      <c r="F101" s="3" t="s">
        <v>52</v>
      </c>
      <c r="G101" s="10"/>
      <c r="H101" s="10"/>
      <c r="I101" s="10"/>
      <c r="J101" s="10"/>
      <c r="K101" s="44" t="e" cm="1">
        <f t="array" ref="K101">_xlfn.IFS(G101="x",200,H101="x",125,I101="x",75,J101="x",0)</f>
        <v>#N/A</v>
      </c>
      <c r="N101" s="1"/>
      <c r="O101" s="1"/>
    </row>
    <row r="102" spans="3:15" ht="73.25" customHeight="1" thickBot="1" x14ac:dyDescent="0.4">
      <c r="C102" s="130"/>
      <c r="D102" s="19" t="s">
        <v>56</v>
      </c>
      <c r="E102" s="45" t="s">
        <v>166</v>
      </c>
      <c r="F102" s="3" t="s">
        <v>193</v>
      </c>
      <c r="G102" s="10"/>
      <c r="H102" s="10"/>
      <c r="I102" s="10"/>
      <c r="J102" s="10"/>
      <c r="K102" s="45" t="e" cm="1">
        <f t="array" ref="K102">_xlfn.IFS(G102="x",150,H102="x",100,I102="x",30,J102="x",0)</f>
        <v>#N/A</v>
      </c>
      <c r="N102" s="1"/>
      <c r="O102" s="1"/>
    </row>
    <row r="103" spans="3:15" ht="28.25" customHeight="1" x14ac:dyDescent="0.35">
      <c r="C103" s="76"/>
      <c r="D103" s="76"/>
      <c r="E103" s="77"/>
      <c r="F103" s="33" t="s">
        <v>60</v>
      </c>
      <c r="G103" s="41">
        <f>+COUNTIF(G94:G102,"x")</f>
        <v>0</v>
      </c>
      <c r="H103" s="41">
        <f>+COUNTIF(H94:H102,"x")</f>
        <v>0</v>
      </c>
      <c r="I103" s="41">
        <f>+COUNTIF(I94:I102,"x")</f>
        <v>0</v>
      </c>
      <c r="J103" s="41">
        <f>+COUNTIF(J94:J102,"x")</f>
        <v>0</v>
      </c>
      <c r="K103" s="39" t="e">
        <f>SUM(K94:K102)</f>
        <v>#N/A</v>
      </c>
    </row>
    <row r="104" spans="3:15" ht="15" thickBot="1" x14ac:dyDescent="0.4"/>
    <row r="105" spans="3:15" ht="16" thickBot="1" x14ac:dyDescent="0.4">
      <c r="F105" s="144" t="s">
        <v>61</v>
      </c>
      <c r="G105" s="59" t="s">
        <v>13</v>
      </c>
      <c r="H105" s="60" t="s">
        <v>14</v>
      </c>
      <c r="I105" s="60" t="s">
        <v>15</v>
      </c>
      <c r="J105" s="60" t="s">
        <v>16</v>
      </c>
      <c r="K105" s="146" t="e">
        <f>SUM(K103+K92+K75+K56+K34)</f>
        <v>#N/A</v>
      </c>
    </row>
    <row r="106" spans="3:15" ht="20.399999999999999" customHeight="1" thickBot="1" x14ac:dyDescent="0.4">
      <c r="F106" s="145"/>
      <c r="G106" s="73">
        <f>+G34+G56+G75+G92+G103</f>
        <v>0</v>
      </c>
      <c r="H106" s="74">
        <f>+H34+H56+H75+H92+H103</f>
        <v>0</v>
      </c>
      <c r="I106" s="74">
        <f>+I34+I56+I75+I92+I103</f>
        <v>0</v>
      </c>
      <c r="J106" s="75">
        <f>+J34+J56+J75+J92+J103</f>
        <v>0</v>
      </c>
      <c r="K106" s="147"/>
    </row>
    <row r="107" spans="3:15" ht="9.75" customHeight="1" thickBot="1" x14ac:dyDescent="0.4"/>
    <row r="108" spans="3:15" ht="15" customHeight="1" x14ac:dyDescent="0.35">
      <c r="F108" s="148" t="s">
        <v>66</v>
      </c>
      <c r="G108" s="150" t="e">
        <f>K105/8670</f>
        <v>#N/A</v>
      </c>
      <c r="H108" s="151"/>
      <c r="I108" s="151"/>
      <c r="J108" s="151"/>
      <c r="K108" s="152"/>
    </row>
    <row r="109" spans="3:15" ht="15.75" customHeight="1" thickBot="1" x14ac:dyDescent="0.4">
      <c r="E109"/>
      <c r="F109" s="149"/>
      <c r="G109" s="153"/>
      <c r="H109" s="154"/>
      <c r="I109" s="154"/>
      <c r="J109" s="154"/>
      <c r="K109" s="155"/>
    </row>
    <row r="110" spans="3:15" ht="14.4" customHeight="1" x14ac:dyDescent="0.35">
      <c r="E110"/>
      <c r="F110" s="142" t="s">
        <v>177</v>
      </c>
      <c r="G110" s="156" t="e" cm="1">
        <f t="array" ref="G110">_xlfn.IFS(G108&lt;79.95%,"0 años",G108&lt;=84.95%,"3 años",G108&lt;=89.95%,"4 años",G108&lt;=94.95%,"5 años",G108&lt;=95,"6 años")</f>
        <v>#N/A</v>
      </c>
      <c r="H110" s="157"/>
      <c r="I110" s="157"/>
      <c r="J110" s="157"/>
      <c r="K110" s="158"/>
    </row>
    <row r="111" spans="3:15" ht="15.75" customHeight="1" thickBot="1" x14ac:dyDescent="0.4">
      <c r="E111"/>
      <c r="F111" s="143"/>
      <c r="G111" s="159"/>
      <c r="H111" s="160"/>
      <c r="I111" s="160"/>
      <c r="J111" s="160"/>
      <c r="K111" s="161"/>
    </row>
    <row r="113" spans="5:11" ht="15" thickBot="1" x14ac:dyDescent="0.4">
      <c r="E113"/>
    </row>
    <row r="114" spans="5:11" ht="32.5" thickBot="1" x14ac:dyDescent="0.4">
      <c r="E114"/>
      <c r="F114" s="58" t="s">
        <v>172</v>
      </c>
      <c r="G114" s="82" t="s">
        <v>173</v>
      </c>
      <c r="H114" s="81" t="s">
        <v>206</v>
      </c>
      <c r="I114" s="80" t="s">
        <v>174</v>
      </c>
      <c r="J114" s="79" t="s">
        <v>235</v>
      </c>
      <c r="K114" s="78" t="s">
        <v>207</v>
      </c>
    </row>
    <row r="115" spans="5:11" ht="26.5" thickBot="1" x14ac:dyDescent="0.4">
      <c r="E115"/>
      <c r="F115" s="25" t="s">
        <v>175</v>
      </c>
      <c r="G115" s="26" t="s">
        <v>231</v>
      </c>
      <c r="H115" s="26" t="s">
        <v>232</v>
      </c>
      <c r="I115" s="26" t="s">
        <v>233</v>
      </c>
      <c r="J115" s="26" t="s">
        <v>234</v>
      </c>
      <c r="K115" s="26" t="s">
        <v>176</v>
      </c>
    </row>
    <row r="116" spans="5:11" ht="26.5" thickBot="1" x14ac:dyDescent="0.4">
      <c r="E116"/>
      <c r="F116" s="25" t="s">
        <v>171</v>
      </c>
      <c r="G116" s="26" t="s">
        <v>219</v>
      </c>
      <c r="H116" s="26" t="s">
        <v>220</v>
      </c>
      <c r="I116" s="26" t="s">
        <v>221</v>
      </c>
      <c r="J116" s="26" t="s">
        <v>222</v>
      </c>
      <c r="K116" s="26" t="s">
        <v>223</v>
      </c>
    </row>
  </sheetData>
  <mergeCells count="54">
    <mergeCell ref="K105:K106"/>
    <mergeCell ref="F108:F109"/>
    <mergeCell ref="G108:K109"/>
    <mergeCell ref="G110:K111"/>
    <mergeCell ref="F110:F111"/>
    <mergeCell ref="C77:C91"/>
    <mergeCell ref="D77:D80"/>
    <mergeCell ref="D81:D89"/>
    <mergeCell ref="D90:D91"/>
    <mergeCell ref="C94:C102"/>
    <mergeCell ref="D94:D101"/>
    <mergeCell ref="F105:F106"/>
    <mergeCell ref="C36:C55"/>
    <mergeCell ref="D36:D48"/>
    <mergeCell ref="D49:D51"/>
    <mergeCell ref="D52:D55"/>
    <mergeCell ref="C58:C74"/>
    <mergeCell ref="D58:D65"/>
    <mergeCell ref="D66:D69"/>
    <mergeCell ref="D70:D74"/>
    <mergeCell ref="D20:D22"/>
    <mergeCell ref="C10:D10"/>
    <mergeCell ref="D23:D33"/>
    <mergeCell ref="C18:C33"/>
    <mergeCell ref="C12:K13"/>
    <mergeCell ref="C14:K14"/>
    <mergeCell ref="C15:F16"/>
    <mergeCell ref="G15:J15"/>
    <mergeCell ref="K15:K16"/>
    <mergeCell ref="C9:D9"/>
    <mergeCell ref="E9:F9"/>
    <mergeCell ref="G9:I9"/>
    <mergeCell ref="J9:K9"/>
    <mergeCell ref="D18:D19"/>
    <mergeCell ref="E10:F10"/>
    <mergeCell ref="G10:I10"/>
    <mergeCell ref="J10:K10"/>
    <mergeCell ref="C11:D11"/>
    <mergeCell ref="E11:F11"/>
    <mergeCell ref="G11:I11"/>
    <mergeCell ref="J11:K11"/>
    <mergeCell ref="C2:E5"/>
    <mergeCell ref="F2:I3"/>
    <mergeCell ref="J2:K3"/>
    <mergeCell ref="F4:I5"/>
    <mergeCell ref="J4:K5"/>
    <mergeCell ref="C6:E6"/>
    <mergeCell ref="G6:I6"/>
    <mergeCell ref="J6:K6"/>
    <mergeCell ref="C7:K7"/>
    <mergeCell ref="C8:D8"/>
    <mergeCell ref="E8:F8"/>
    <mergeCell ref="G8:I8"/>
    <mergeCell ref="J8:K8"/>
  </mergeCells>
  <phoneticPr fontId="14" type="noConversion"/>
  <conditionalFormatting sqref="G110">
    <cfRule type="expression" dxfId="4" priority="1">
      <formula>G108&gt;=95%</formula>
    </cfRule>
    <cfRule type="expression" dxfId="3" priority="2">
      <formula>AND(G108&gt;=90%, G108&lt;=94.9%)</formula>
    </cfRule>
    <cfRule type="expression" dxfId="2" priority="3">
      <formula>AND(G108&gt;=85%,G108&lt;=89.9%)</formula>
    </cfRule>
    <cfRule type="expression" dxfId="1" priority="4">
      <formula>AND(G108&gt;=80%,G108&lt;=84.9%)</formula>
    </cfRule>
    <cfRule type="expression" dxfId="0" priority="5">
      <formula>G108&lt;79.9%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95E54-FABF-45C9-A82F-7CA417173AF3}">
  <dimension ref="A1:I10"/>
  <sheetViews>
    <sheetView zoomScale="175" zoomScaleNormal="175" workbookViewId="0">
      <selection activeCell="A4" sqref="A4"/>
    </sheetView>
  </sheetViews>
  <sheetFormatPr baseColWidth="10" defaultRowHeight="14.5" x14ac:dyDescent="0.35"/>
  <sheetData>
    <row r="1" spans="1:9" ht="14.4" customHeight="1" x14ac:dyDescent="0.35">
      <c r="A1" s="162" t="s">
        <v>224</v>
      </c>
      <c r="B1" s="163"/>
      <c r="C1" s="163"/>
      <c r="D1" s="163"/>
      <c r="E1" s="164"/>
      <c r="G1" s="168" t="s">
        <v>226</v>
      </c>
      <c r="H1" s="168"/>
      <c r="I1" s="168"/>
    </row>
    <row r="2" spans="1:9" ht="14.4" customHeight="1" x14ac:dyDescent="0.35">
      <c r="A2" s="165"/>
      <c r="B2" s="166"/>
      <c r="C2" s="166"/>
      <c r="D2" s="166"/>
      <c r="E2" s="167"/>
      <c r="G2" s="166"/>
      <c r="H2" s="166"/>
      <c r="I2" s="166"/>
    </row>
    <row r="3" spans="1:9" ht="19.75" customHeight="1" x14ac:dyDescent="0.35">
      <c r="A3" s="67" t="s">
        <v>213</v>
      </c>
      <c r="B3" s="67" t="s">
        <v>214</v>
      </c>
      <c r="C3" s="67" t="s">
        <v>13</v>
      </c>
      <c r="D3" s="67" t="s">
        <v>14</v>
      </c>
      <c r="E3" s="67" t="s">
        <v>15</v>
      </c>
      <c r="G3" s="67" t="s">
        <v>13</v>
      </c>
      <c r="H3" s="67" t="s">
        <v>14</v>
      </c>
      <c r="I3" s="67" t="s">
        <v>15</v>
      </c>
    </row>
    <row r="4" spans="1:9" ht="15.5" x14ac:dyDescent="0.35">
      <c r="A4" s="64" t="s">
        <v>215</v>
      </c>
      <c r="B4" s="63">
        <v>15</v>
      </c>
      <c r="C4" s="63">
        <v>200</v>
      </c>
      <c r="D4" s="63">
        <v>125</v>
      </c>
      <c r="E4" s="63">
        <v>75</v>
      </c>
      <c r="G4" s="1">
        <f>C4*B4</f>
        <v>3000</v>
      </c>
      <c r="H4" s="1">
        <f>D4*B4</f>
        <v>1875</v>
      </c>
      <c r="I4" s="1">
        <f>E4*B4</f>
        <v>1125</v>
      </c>
    </row>
    <row r="5" spans="1:9" ht="15.5" x14ac:dyDescent="0.35">
      <c r="A5" s="65" t="s">
        <v>216</v>
      </c>
      <c r="B5" s="63">
        <v>15</v>
      </c>
      <c r="C5" s="63">
        <v>150</v>
      </c>
      <c r="D5" s="63">
        <v>100</v>
      </c>
      <c r="E5" s="63">
        <v>50</v>
      </c>
      <c r="G5" s="1">
        <f t="shared" ref="G5:G7" si="0">C5*B5</f>
        <v>2250</v>
      </c>
      <c r="H5" s="1">
        <f t="shared" ref="H5:H7" si="1">D5*B5</f>
        <v>1500</v>
      </c>
      <c r="I5" s="1">
        <f t="shared" ref="I5:I7" si="2">E5*B5</f>
        <v>750</v>
      </c>
    </row>
    <row r="6" spans="1:9" ht="15.5" x14ac:dyDescent="0.35">
      <c r="A6" s="66" t="s">
        <v>217</v>
      </c>
      <c r="B6" s="63">
        <v>15</v>
      </c>
      <c r="C6" s="63">
        <v>100</v>
      </c>
      <c r="D6" s="63">
        <v>70</v>
      </c>
      <c r="E6" s="63">
        <v>30</v>
      </c>
      <c r="G6" s="1">
        <f t="shared" si="0"/>
        <v>1500</v>
      </c>
      <c r="H6" s="1">
        <f t="shared" si="1"/>
        <v>1050</v>
      </c>
      <c r="I6" s="1">
        <f t="shared" si="2"/>
        <v>450</v>
      </c>
    </row>
    <row r="7" spans="1:9" ht="15.5" x14ac:dyDescent="0.35">
      <c r="A7" s="63" t="s">
        <v>218</v>
      </c>
      <c r="B7" s="63">
        <v>32</v>
      </c>
      <c r="C7" s="63">
        <v>60</v>
      </c>
      <c r="D7" s="63">
        <v>30</v>
      </c>
      <c r="E7" s="63">
        <v>10</v>
      </c>
      <c r="G7" s="1">
        <f t="shared" si="0"/>
        <v>1920</v>
      </c>
      <c r="H7" s="1">
        <f t="shared" si="1"/>
        <v>960</v>
      </c>
      <c r="I7" s="1">
        <f t="shared" si="2"/>
        <v>320</v>
      </c>
    </row>
    <row r="8" spans="1:9" ht="25.25" customHeight="1" thickBot="1" x14ac:dyDescent="0.4">
      <c r="A8" s="68" t="s">
        <v>225</v>
      </c>
      <c r="B8" s="69">
        <f>SUM(B4:B7)</f>
        <v>77</v>
      </c>
      <c r="C8" s="69">
        <f>SUM(C4:C7)</f>
        <v>510</v>
      </c>
      <c r="D8" s="69">
        <f t="shared" ref="D8:E8" si="3">SUM(D4:D7)</f>
        <v>325</v>
      </c>
      <c r="E8" s="69">
        <f t="shared" si="3"/>
        <v>165</v>
      </c>
      <c r="G8" s="68">
        <f>SUM(G4:G7)</f>
        <v>8670</v>
      </c>
      <c r="H8" s="69">
        <f>SUM(H4:H7)</f>
        <v>5385</v>
      </c>
      <c r="I8" s="69">
        <f>SUM(I4:I7)</f>
        <v>2645</v>
      </c>
    </row>
    <row r="9" spans="1:9" x14ac:dyDescent="0.35">
      <c r="G9" s="70">
        <v>1</v>
      </c>
      <c r="H9" s="70">
        <v>0.8</v>
      </c>
      <c r="I9" s="70">
        <v>0.6</v>
      </c>
    </row>
    <row r="10" spans="1:9" x14ac:dyDescent="0.35">
      <c r="G10" s="1">
        <v>8610</v>
      </c>
      <c r="H10" s="1">
        <f>G8*H9</f>
        <v>6936</v>
      </c>
      <c r="I10" s="1">
        <f>G8*I9</f>
        <v>5202</v>
      </c>
    </row>
  </sheetData>
  <mergeCells count="2">
    <mergeCell ref="A1:E2"/>
    <mergeCell ref="G1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B7A1A-9D88-4C42-A762-6CE46FAE6977}">
  <sheetPr>
    <tabColor theme="7" tint="-0.249977111117893"/>
  </sheetPr>
  <dimension ref="B2:F23"/>
  <sheetViews>
    <sheetView showGridLines="0" topLeftCell="A2" workbookViewId="0">
      <selection activeCell="B29" sqref="B29"/>
    </sheetView>
  </sheetViews>
  <sheetFormatPr baseColWidth="10" defaultRowHeight="14.5" x14ac:dyDescent="0.35"/>
  <cols>
    <col min="1" max="1" width="3.90625" customWidth="1"/>
    <col min="2" max="2" width="32.08984375" customWidth="1"/>
    <col min="7" max="7" width="7.36328125" customWidth="1"/>
  </cols>
  <sheetData>
    <row r="2" spans="2:6" x14ac:dyDescent="0.35">
      <c r="C2" s="169" t="s">
        <v>12</v>
      </c>
      <c r="D2" s="169"/>
      <c r="E2" s="169"/>
      <c r="F2" s="169"/>
    </row>
    <row r="3" spans="2:6" x14ac:dyDescent="0.35">
      <c r="B3" s="18" t="s">
        <v>62</v>
      </c>
      <c r="C3" s="18" t="s">
        <v>13</v>
      </c>
      <c r="D3" s="18" t="s">
        <v>14</v>
      </c>
      <c r="E3" s="18" t="s">
        <v>15</v>
      </c>
      <c r="F3" s="18" t="s">
        <v>16</v>
      </c>
    </row>
    <row r="4" spans="2:6" ht="21.75" customHeight="1" x14ac:dyDescent="0.35">
      <c r="B4" s="13" t="s">
        <v>63</v>
      </c>
      <c r="C4" s="13" t="e">
        <f>+#REF!</f>
        <v>#REF!</v>
      </c>
      <c r="D4" s="13" t="e">
        <f>+#REF!</f>
        <v>#REF!</v>
      </c>
      <c r="E4" s="13" t="e">
        <f>+#REF!</f>
        <v>#REF!</v>
      </c>
      <c r="F4" s="13" t="e">
        <f>+#REF!</f>
        <v>#REF!</v>
      </c>
    </row>
    <row r="5" spans="2:6" ht="20.25" customHeight="1" x14ac:dyDescent="0.35">
      <c r="B5" s="13" t="s">
        <v>168</v>
      </c>
      <c r="C5" s="13" t="e">
        <f>+#REF!</f>
        <v>#REF!</v>
      </c>
      <c r="D5" s="13" t="e">
        <f>+#REF!</f>
        <v>#REF!</v>
      </c>
      <c r="E5" s="13" t="e">
        <f>+#REF!</f>
        <v>#REF!</v>
      </c>
      <c r="F5" s="13" t="e">
        <f>+#REF!</f>
        <v>#REF!</v>
      </c>
    </row>
    <row r="6" spans="2:6" ht="19.5" customHeight="1" x14ac:dyDescent="0.35">
      <c r="B6" s="13" t="s">
        <v>28</v>
      </c>
      <c r="C6" s="13" t="e">
        <f>+#REF!</f>
        <v>#REF!</v>
      </c>
      <c r="D6" s="13" t="e">
        <f>+#REF!</f>
        <v>#REF!</v>
      </c>
      <c r="E6" s="13" t="e">
        <f>+#REF!</f>
        <v>#REF!</v>
      </c>
      <c r="F6" s="13" t="e">
        <f>+#REF!</f>
        <v>#REF!</v>
      </c>
    </row>
    <row r="7" spans="2:6" ht="17.25" customHeight="1" x14ac:dyDescent="0.35">
      <c r="B7" s="14" t="s">
        <v>169</v>
      </c>
      <c r="C7" s="13" t="e">
        <f>+#REF!</f>
        <v>#REF!</v>
      </c>
      <c r="D7" s="13" t="e">
        <f>+#REF!</f>
        <v>#REF!</v>
      </c>
      <c r="E7" s="13" t="e">
        <f>+#REF!</f>
        <v>#REF!</v>
      </c>
      <c r="F7" s="13" t="e">
        <f>+#REF!</f>
        <v>#REF!</v>
      </c>
    </row>
    <row r="8" spans="2:6" ht="17.25" customHeight="1" x14ac:dyDescent="0.35">
      <c r="B8" s="20" t="s">
        <v>45</v>
      </c>
      <c r="C8" s="21" t="e">
        <f>+#REF!</f>
        <v>#REF!</v>
      </c>
      <c r="D8" s="21" t="e">
        <f>+#REF!</f>
        <v>#REF!</v>
      </c>
      <c r="E8" s="21" t="e">
        <f>+#REF!</f>
        <v>#REF!</v>
      </c>
      <c r="F8" s="21" t="e">
        <f>+#REF!</f>
        <v>#REF!</v>
      </c>
    </row>
    <row r="9" spans="2:6" x14ac:dyDescent="0.35">
      <c r="B9" s="22" t="s">
        <v>170</v>
      </c>
      <c r="C9" s="22" t="e">
        <f>SUM(C4:C8)</f>
        <v>#REF!</v>
      </c>
      <c r="D9" s="22" t="e">
        <f t="shared" ref="D9:F9" si="0">SUM(D4:D8)</f>
        <v>#REF!</v>
      </c>
      <c r="E9" s="22" t="e">
        <f t="shared" si="0"/>
        <v>#REF!</v>
      </c>
      <c r="F9" s="22" t="e">
        <f t="shared" si="0"/>
        <v>#REF!</v>
      </c>
    </row>
    <row r="10" spans="2:6" x14ac:dyDescent="0.35">
      <c r="B10" s="1"/>
      <c r="C10" s="1"/>
      <c r="D10" s="1"/>
    </row>
    <row r="22" spans="2:6" ht="15.5" x14ac:dyDescent="0.35">
      <c r="B22" s="170" t="s">
        <v>64</v>
      </c>
      <c r="C22" s="7" t="s">
        <v>13</v>
      </c>
      <c r="D22" s="7" t="s">
        <v>14</v>
      </c>
      <c r="E22" s="7" t="s">
        <v>15</v>
      </c>
      <c r="F22" s="7" t="s">
        <v>16</v>
      </c>
    </row>
    <row r="23" spans="2:6" x14ac:dyDescent="0.35">
      <c r="B23" s="170"/>
      <c r="C23" s="9" t="e">
        <f>+#REF!</f>
        <v>#REF!</v>
      </c>
      <c r="D23" s="9" t="e">
        <f>+#REF!</f>
        <v>#REF!</v>
      </c>
      <c r="E23" s="9" t="e">
        <f>+#REF!</f>
        <v>#REF!</v>
      </c>
      <c r="F23" s="9" t="e">
        <f>+#REF!</f>
        <v>#REF!</v>
      </c>
    </row>
  </sheetData>
  <mergeCells count="2">
    <mergeCell ref="C2:F2"/>
    <mergeCell ref="B22:B2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Evaluacion general (2)</vt:lpstr>
      <vt:lpstr>Hoja2</vt:lpstr>
      <vt:lpstr>Gráficos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Celina Siles</dc:creator>
  <cp:lastModifiedBy>Daniel Hernández Jiménez</cp:lastModifiedBy>
  <cp:lastPrinted>2025-01-13T16:47:58Z</cp:lastPrinted>
  <dcterms:created xsi:type="dcterms:W3CDTF">2018-07-31T14:42:00Z</dcterms:created>
  <dcterms:modified xsi:type="dcterms:W3CDTF">2025-02-13T21:17:05Z</dcterms:modified>
</cp:coreProperties>
</file>